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GULARA\Desktop\"/>
    </mc:Choice>
  </mc:AlternateContent>
  <xr:revisionPtr revIDLastSave="0" documentId="8_{F33D35C6-4BCF-254D-BBAC-6EE1394EC47B}" xr6:coauthVersionLast="47" xr6:coauthVersionMax="47" xr10:uidLastSave="{00000000-0000-0000-0000-000000000000}"/>
  <bookViews>
    <workbookView xWindow="0" yWindow="0" windowWidth="23040" windowHeight="8910" firstSheet="1" activeTab="3" xr2:uid="{00000000-000D-0000-FFFF-FFFF00000000}"/>
  </bookViews>
  <sheets>
    <sheet name="RT Antigo" sheetId="1" state="hidden" r:id="rId1"/>
    <sheet name="Varejo" sheetId="5" r:id="rId2"/>
    <sheet name="C&amp;C" sheetId="2" r:id="rId3"/>
    <sheet name="Food" sheetId="9" r:id="rId4"/>
    <sheet name="Varejo base total historica" sheetId="7" state="hidden" r:id="rId5"/>
    <sheet name="Serya Novos" sheetId="6" state="hidden" r:id="rId6"/>
    <sheet name="Members Mark" sheetId="3" state="hidden" r:id="rId7"/>
    <sheet name="Serya" sheetId="4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5" i="9" l="1"/>
  <c r="O21" i="5"/>
  <c r="M22" i="9"/>
  <c r="M11" i="2"/>
  <c r="Q11" i="2"/>
  <c r="P11" i="2"/>
  <c r="E21" i="2"/>
  <c r="E14" i="2"/>
  <c r="E25" i="2"/>
  <c r="F21" i="2"/>
  <c r="F14" i="2"/>
  <c r="F25" i="2"/>
  <c r="G21" i="2"/>
  <c r="G14" i="2"/>
  <c r="G25" i="2"/>
  <c r="I21" i="2"/>
  <c r="I14" i="2"/>
  <c r="I25" i="2"/>
  <c r="J21" i="2"/>
  <c r="J14" i="2"/>
  <c r="J25" i="2"/>
  <c r="K21" i="2"/>
  <c r="K14" i="2"/>
  <c r="K25" i="2"/>
  <c r="L21" i="2"/>
  <c r="L14" i="2"/>
  <c r="L25" i="2"/>
  <c r="M14" i="2"/>
  <c r="M25" i="2"/>
  <c r="N21" i="2"/>
  <c r="N14" i="2"/>
  <c r="N25" i="2"/>
  <c r="O21" i="2"/>
  <c r="O14" i="2"/>
  <c r="O25" i="2"/>
  <c r="P21" i="2"/>
  <c r="P14" i="2"/>
  <c r="P25" i="2"/>
  <c r="Q21" i="2"/>
  <c r="Q14" i="2"/>
  <c r="Q25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0" i="2"/>
  <c r="D21" i="2"/>
  <c r="D14" i="2"/>
  <c r="D25" i="2"/>
  <c r="C21" i="2"/>
  <c r="C14" i="2"/>
  <c r="C25" i="2"/>
  <c r="H14" i="2"/>
  <c r="U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V14" i="5"/>
  <c r="W14" i="5"/>
  <c r="W21" i="5"/>
  <c r="W25" i="5"/>
  <c r="X14" i="5"/>
  <c r="Y14" i="5"/>
  <c r="D14" i="5"/>
  <c r="C14" i="5"/>
  <c r="AI24" i="7"/>
  <c r="AH24" i="7"/>
  <c r="AG24" i="7"/>
  <c r="AF24" i="7"/>
  <c r="AE24" i="7"/>
  <c r="AD24" i="7"/>
  <c r="AC24" i="7"/>
  <c r="AB24" i="7"/>
  <c r="AA24" i="7"/>
  <c r="Y24" i="7"/>
  <c r="X24" i="7"/>
  <c r="W24" i="7"/>
  <c r="V24" i="7"/>
  <c r="S24" i="7"/>
  <c r="R24" i="7"/>
  <c r="Q24" i="7"/>
  <c r="P24" i="7"/>
  <c r="O24" i="7"/>
  <c r="N24" i="7"/>
  <c r="L24" i="7"/>
  <c r="K24" i="7"/>
  <c r="J24" i="7"/>
  <c r="I24" i="7"/>
  <c r="H24" i="7"/>
  <c r="G24" i="7"/>
  <c r="F24" i="7"/>
  <c r="E24" i="7"/>
  <c r="D24" i="7"/>
  <c r="C24" i="7"/>
  <c r="AI21" i="7"/>
  <c r="AH21" i="7"/>
  <c r="AG21" i="7"/>
  <c r="AF21" i="7"/>
  <c r="AE21" i="7"/>
  <c r="AD21" i="7"/>
  <c r="AC21" i="7"/>
  <c r="AB21" i="7"/>
  <c r="AA21" i="7"/>
  <c r="Y21" i="7"/>
  <c r="X21" i="7"/>
  <c r="W21" i="7"/>
  <c r="V21" i="7"/>
  <c r="S21" i="7"/>
  <c r="R21" i="7"/>
  <c r="Q21" i="7"/>
  <c r="P21" i="7"/>
  <c r="O21" i="7"/>
  <c r="N21" i="7"/>
  <c r="L21" i="7"/>
  <c r="K21" i="7"/>
  <c r="J21" i="7"/>
  <c r="I21" i="7"/>
  <c r="H21" i="7"/>
  <c r="G21" i="7"/>
  <c r="F21" i="7"/>
  <c r="E21" i="7"/>
  <c r="D21" i="7"/>
  <c r="C21" i="7"/>
  <c r="AI15" i="7"/>
  <c r="AH15" i="7"/>
  <c r="AG15" i="7"/>
  <c r="AF15" i="7"/>
  <c r="AE15" i="7"/>
  <c r="AD15" i="7"/>
  <c r="AC15" i="7"/>
  <c r="AB15" i="7"/>
  <c r="AA15" i="7"/>
  <c r="Y15" i="7"/>
  <c r="X15" i="7"/>
  <c r="W15" i="7"/>
  <c r="V15" i="7"/>
  <c r="S15" i="7"/>
  <c r="R15" i="7"/>
  <c r="Q15" i="7"/>
  <c r="P15" i="7"/>
  <c r="O15" i="7"/>
  <c r="N15" i="7"/>
  <c r="L15" i="7"/>
  <c r="K15" i="7"/>
  <c r="J15" i="7"/>
  <c r="I15" i="7"/>
  <c r="H15" i="7"/>
  <c r="G15" i="7"/>
  <c r="F15" i="7"/>
  <c r="E15" i="7"/>
  <c r="D15" i="7"/>
  <c r="C15" i="7"/>
  <c r="H22" i="6"/>
  <c r="H15" i="6"/>
  <c r="E15" i="6"/>
  <c r="E37" i="6"/>
  <c r="E22" i="6"/>
  <c r="E36" i="6"/>
  <c r="E38" i="6"/>
  <c r="F37" i="6"/>
  <c r="F22" i="6"/>
  <c r="F36" i="6"/>
  <c r="F38" i="6"/>
  <c r="D15" i="6"/>
  <c r="D37" i="6"/>
  <c r="D22" i="6"/>
  <c r="D36" i="6"/>
  <c r="D38" i="6"/>
  <c r="G36" i="6"/>
  <c r="E33" i="6"/>
  <c r="E34" i="6"/>
  <c r="F33" i="6"/>
  <c r="F34" i="6"/>
  <c r="G33" i="6"/>
  <c r="G34" i="6"/>
  <c r="D33" i="6"/>
  <c r="D34" i="6"/>
  <c r="E30" i="6"/>
  <c r="E31" i="6"/>
  <c r="F30" i="6"/>
  <c r="F31" i="6"/>
  <c r="G30" i="6"/>
  <c r="G31" i="6"/>
  <c r="D30" i="6"/>
  <c r="D31" i="6"/>
  <c r="C22" i="6"/>
  <c r="C15" i="6"/>
  <c r="P24" i="5"/>
  <c r="H21" i="2"/>
  <c r="H25" i="2"/>
  <c r="C24" i="2"/>
  <c r="D21" i="5"/>
  <c r="E21" i="5"/>
  <c r="F21" i="5"/>
  <c r="G21" i="5"/>
  <c r="H21" i="5"/>
  <c r="I21" i="5"/>
  <c r="J21" i="5"/>
  <c r="K21" i="5"/>
  <c r="M21" i="5"/>
  <c r="N21" i="5"/>
  <c r="P21" i="5"/>
  <c r="Q21" i="5"/>
  <c r="T21" i="5"/>
  <c r="U21" i="5"/>
  <c r="X21" i="5"/>
  <c r="Y21" i="5"/>
  <c r="C21" i="5"/>
  <c r="W24" i="5"/>
  <c r="S30" i="4"/>
  <c r="R30" i="4"/>
  <c r="Q30" i="4"/>
  <c r="O30" i="4"/>
  <c r="N30" i="4"/>
  <c r="S27" i="4"/>
  <c r="R27" i="4"/>
  <c r="R20" i="4"/>
  <c r="R31" i="4"/>
  <c r="Q27" i="4"/>
  <c r="O27" i="4"/>
  <c r="N27" i="4"/>
  <c r="S20" i="4"/>
  <c r="S21" i="4"/>
  <c r="R15" i="4"/>
  <c r="R16" i="4"/>
  <c r="Q20" i="4"/>
  <c r="Q21" i="4"/>
  <c r="O20" i="4"/>
  <c r="O15" i="4"/>
  <c r="O16" i="4"/>
  <c r="N20" i="4"/>
  <c r="N15" i="4"/>
  <c r="N16" i="4"/>
  <c r="S14" i="4"/>
  <c r="R14" i="4"/>
  <c r="Q14" i="4"/>
  <c r="O14" i="4"/>
  <c r="N14" i="4"/>
  <c r="L30" i="4"/>
  <c r="K30" i="4"/>
  <c r="J30" i="4"/>
  <c r="I30" i="4"/>
  <c r="G30" i="4"/>
  <c r="F30" i="4"/>
  <c r="E30" i="4"/>
  <c r="D30" i="4"/>
  <c r="C30" i="4"/>
  <c r="L27" i="4"/>
  <c r="K27" i="4"/>
  <c r="J27" i="4"/>
  <c r="I27" i="4"/>
  <c r="G27" i="4"/>
  <c r="F27" i="4"/>
  <c r="F20" i="4"/>
  <c r="F31" i="4"/>
  <c r="F37" i="4"/>
  <c r="E27" i="4"/>
  <c r="D27" i="4"/>
  <c r="C27" i="4"/>
  <c r="L20" i="4"/>
  <c r="L21" i="4"/>
  <c r="K20" i="4"/>
  <c r="K15" i="4"/>
  <c r="K16" i="4"/>
  <c r="J20" i="4"/>
  <c r="J21" i="4"/>
  <c r="I20" i="4"/>
  <c r="I21" i="4"/>
  <c r="G20" i="4"/>
  <c r="G21" i="4"/>
  <c r="F21" i="4"/>
  <c r="E20" i="4"/>
  <c r="E21" i="4"/>
  <c r="D20" i="4"/>
  <c r="D21" i="4"/>
  <c r="D32" i="4"/>
  <c r="C20" i="4"/>
  <c r="C21" i="4"/>
  <c r="L15" i="4"/>
  <c r="L16" i="4"/>
  <c r="F15" i="4"/>
  <c r="F16" i="4"/>
  <c r="D15" i="4"/>
  <c r="D16" i="4"/>
  <c r="L14" i="4"/>
  <c r="K14" i="4"/>
  <c r="J14" i="4"/>
  <c r="I14" i="4"/>
  <c r="G14" i="4"/>
  <c r="F14" i="4"/>
  <c r="E14" i="4"/>
  <c r="D14" i="4"/>
  <c r="C14" i="4"/>
  <c r="D21" i="3"/>
  <c r="C21" i="3"/>
  <c r="D10" i="3"/>
  <c r="C10" i="3"/>
  <c r="D9" i="3"/>
  <c r="C9" i="3"/>
  <c r="S32" i="4"/>
  <c r="R21" i="4"/>
  <c r="R32" i="4"/>
  <c r="S15" i="4"/>
  <c r="S16" i="4"/>
  <c r="N31" i="4"/>
  <c r="Q15" i="4"/>
  <c r="Q16" i="4"/>
  <c r="O31" i="4"/>
  <c r="O34" i="4"/>
  <c r="E31" i="4"/>
  <c r="E37" i="4"/>
  <c r="Q31" i="4"/>
  <c r="Q34" i="4"/>
  <c r="S31" i="4"/>
  <c r="S37" i="4"/>
  <c r="R34" i="4"/>
  <c r="R37" i="4"/>
  <c r="S35" i="4"/>
  <c r="S38" i="4"/>
  <c r="R35" i="4"/>
  <c r="R38" i="4"/>
  <c r="N34" i="4"/>
  <c r="N37" i="4"/>
  <c r="Q32" i="4"/>
  <c r="S34" i="4"/>
  <c r="N21" i="4"/>
  <c r="N32" i="4"/>
  <c r="O21" i="4"/>
  <c r="O32" i="4"/>
  <c r="I32" i="4"/>
  <c r="I38" i="4"/>
  <c r="I15" i="4"/>
  <c r="I16" i="4"/>
  <c r="E32" i="4"/>
  <c r="E35" i="4"/>
  <c r="F32" i="4"/>
  <c r="F38" i="4"/>
  <c r="C15" i="4"/>
  <c r="C16" i="4"/>
  <c r="E15" i="4"/>
  <c r="E16" i="4"/>
  <c r="D31" i="4"/>
  <c r="D34" i="4"/>
  <c r="L32" i="4"/>
  <c r="L35" i="4"/>
  <c r="C32" i="4"/>
  <c r="C38" i="4"/>
  <c r="G15" i="4"/>
  <c r="G16" i="4"/>
  <c r="G32" i="4"/>
  <c r="I35" i="4"/>
  <c r="J32" i="4"/>
  <c r="D35" i="4"/>
  <c r="D38" i="4"/>
  <c r="K21" i="4"/>
  <c r="K32" i="4"/>
  <c r="E34" i="4"/>
  <c r="I31" i="4"/>
  <c r="F34" i="4"/>
  <c r="J31" i="4"/>
  <c r="K31" i="4"/>
  <c r="G31" i="4"/>
  <c r="J15" i="4"/>
  <c r="J16" i="4"/>
  <c r="C31" i="4"/>
  <c r="L31" i="4"/>
  <c r="F35" i="4"/>
  <c r="Q37" i="4"/>
  <c r="E38" i="4"/>
  <c r="O37" i="4"/>
  <c r="O38" i="4"/>
  <c r="O35" i="4"/>
  <c r="N38" i="4"/>
  <c r="N35" i="4"/>
  <c r="Q38" i="4"/>
  <c r="Q35" i="4"/>
  <c r="D37" i="4"/>
  <c r="C35" i="4"/>
  <c r="L38" i="4"/>
  <c r="I37" i="4"/>
  <c r="I34" i="4"/>
  <c r="G37" i="4"/>
  <c r="G34" i="4"/>
  <c r="L37" i="4"/>
  <c r="L34" i="4"/>
  <c r="C34" i="4"/>
  <c r="C37" i="4"/>
  <c r="J35" i="4"/>
  <c r="J38" i="4"/>
  <c r="K35" i="4"/>
  <c r="K38" i="4"/>
  <c r="K34" i="4"/>
  <c r="K37" i="4"/>
  <c r="J34" i="4"/>
  <c r="J37" i="4"/>
  <c r="G38" i="4"/>
  <c r="G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LARA, GUSTAVO</author>
  </authors>
  <commentList>
    <comment ref="A9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Dimensões estimadas para a embalagem fechada com produto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VAZQUEZ, Maria Clara</author>
  </authors>
  <commentList>
    <comment ref="A8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VAZQUEZ, Maria Clara:</t>
        </r>
        <r>
          <rPr>
            <sz val="9"/>
            <color indexed="81"/>
            <rFont val="Segoe UI"/>
            <family val="2"/>
          </rPr>
          <t xml:space="preserve">
Vide: Poly/pacote
</t>
        </r>
      </text>
    </comment>
    <comment ref="A9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VAZQUEZ, Maria Clara:</t>
        </r>
        <r>
          <rPr>
            <sz val="9"/>
            <color indexed="81"/>
            <rFont val="Segoe UI"/>
            <family val="2"/>
          </rPr>
          <t xml:space="preserve">
Vide Caixa
</t>
        </r>
      </text>
    </comment>
  </commentList>
</comments>
</file>

<file path=xl/sharedStrings.xml><?xml version="1.0" encoding="utf-8"?>
<sst xmlns="http://schemas.openxmlformats.org/spreadsheetml/2006/main" count="1521" uniqueCount="325">
  <si>
    <t>Linha Tradicional</t>
  </si>
  <si>
    <t>Ao Forno</t>
  </si>
  <si>
    <t>Linha Aperitivos</t>
  </si>
  <si>
    <t>Linha Infantil</t>
  </si>
  <si>
    <t>Linha consumo individual</t>
  </si>
  <si>
    <t>Pizza</t>
  </si>
  <si>
    <t>Bint</t>
  </si>
  <si>
    <t>Descrição de Produtos</t>
  </si>
  <si>
    <t xml:space="preserve"> McCain Corte Tradicional              (20 x 400g)</t>
  </si>
  <si>
    <t>McCain Corte Tradicional            (12 x 720g)</t>
  </si>
  <si>
    <t>McCain Corte Tradicional           (10 x 1.500g)</t>
  </si>
  <si>
    <t>McCain Caseira                  (20 x 400g)</t>
  </si>
  <si>
    <t>McCain +Fininhas (20 x 400g)</t>
  </si>
  <si>
    <t>McCain Ao Forno Corte Fino (16 x 600g)</t>
  </si>
  <si>
    <t>McCain Ao Forno Gourmet (12 x 600g)</t>
  </si>
  <si>
    <t>McCain Noisettes (18 x 500g) - Brasil</t>
  </si>
  <si>
    <t>McCain Rústica                   (12 x 720g)</t>
  </si>
  <si>
    <t>McCain Mini Rosti (28 x 400g)</t>
  </si>
  <si>
    <t>McCain Anéis de Cebola (18 x 400g)</t>
  </si>
  <si>
    <t>McCain Polenta (16x400g)</t>
  </si>
  <si>
    <t>McCain Mandioca Tolete      (12x500g)</t>
  </si>
  <si>
    <t>McCain Canoa                   (18 x 500g)</t>
  </si>
  <si>
    <t>McCain Minions  (12x450g)</t>
  </si>
  <si>
    <t>McCain Emoticons            (16 x 450g)</t>
  </si>
  <si>
    <t>McCain Smiles                                        (18 x 500g) - Argentina</t>
  </si>
  <si>
    <t>McCain Smiles                                        (18 x 500g) - Brasil</t>
  </si>
  <si>
    <t>McCain Batata Assada (12 x 400g)</t>
  </si>
  <si>
    <t>McCain Pizza Mozzarella (10 x 470g)</t>
  </si>
  <si>
    <t>McCain Pizza Fugazzeta (10x400g)</t>
  </si>
  <si>
    <t>McCain Pizza        4 Queijos               (10 x 400g)</t>
  </si>
  <si>
    <t>Bint                         (20 x 400g)</t>
  </si>
  <si>
    <t>Bint                               (5 x 2.000g)</t>
  </si>
  <si>
    <t>Bint                               (8 x 2.000g)</t>
  </si>
  <si>
    <t>Código Interno</t>
  </si>
  <si>
    <t>110A61091</t>
  </si>
  <si>
    <t>110A31091</t>
  </si>
  <si>
    <t>110A71091</t>
  </si>
  <si>
    <t>1000003021</t>
  </si>
  <si>
    <t>1000003022</t>
  </si>
  <si>
    <t>1000003999</t>
  </si>
  <si>
    <t>1000003020</t>
  </si>
  <si>
    <t>Tipo de Corte</t>
  </si>
  <si>
    <t>9mm</t>
  </si>
  <si>
    <t>12mm</t>
  </si>
  <si>
    <t>7mm</t>
  </si>
  <si>
    <t>6mm</t>
  </si>
  <si>
    <t>9.5mmx19mm</t>
  </si>
  <si>
    <t>-</t>
  </si>
  <si>
    <t xml:space="preserve"> - </t>
  </si>
  <si>
    <t>Palito</t>
  </si>
  <si>
    <t>Tolete</t>
  </si>
  <si>
    <t>Pré - formado</t>
  </si>
  <si>
    <t>Peso</t>
  </si>
  <si>
    <t>400g</t>
  </si>
  <si>
    <t>720g</t>
  </si>
  <si>
    <t>1.5kg</t>
  </si>
  <si>
    <t>2kg</t>
  </si>
  <si>
    <t>1.7 kg</t>
  </si>
  <si>
    <t>600g</t>
  </si>
  <si>
    <t>500g</t>
  </si>
  <si>
    <t>450g</t>
  </si>
  <si>
    <t>470g</t>
  </si>
  <si>
    <t>Unidades por Caixa</t>
  </si>
  <si>
    <t>EAN13</t>
  </si>
  <si>
    <t>8710438104998</t>
  </si>
  <si>
    <t>8710438105056</t>
  </si>
  <si>
    <t xml:space="preserve">DUN14 </t>
  </si>
  <si>
    <t>Embalagem 
Primária</t>
  </si>
  <si>
    <t>Peso Líquido (g)</t>
  </si>
  <si>
    <t>Peso Bruto (g)</t>
  </si>
  <si>
    <t>Comprimento (mm)</t>
  </si>
  <si>
    <t>Largura (mm)</t>
  </si>
  <si>
    <t>Altura (mm)</t>
  </si>
  <si>
    <t>Embalagem 
Secundária</t>
  </si>
  <si>
    <t>Caixas x Camada</t>
  </si>
  <si>
    <t>Camadas x Pallet</t>
  </si>
  <si>
    <t>Paletizado</t>
  </si>
  <si>
    <t>Origem</t>
  </si>
  <si>
    <t>Argentina</t>
  </si>
  <si>
    <t>Holanda</t>
  </si>
  <si>
    <t>Brasil</t>
  </si>
  <si>
    <t>Balcarce</t>
  </si>
  <si>
    <t>Reino Unido</t>
  </si>
  <si>
    <t>Validade</t>
  </si>
  <si>
    <t>18 Meses</t>
  </si>
  <si>
    <t>18 meses</t>
  </si>
  <si>
    <t>24 meses</t>
  </si>
  <si>
    <t>12 Meses</t>
  </si>
  <si>
    <t>24 Meses</t>
  </si>
  <si>
    <t xml:space="preserve">18 Meses </t>
  </si>
  <si>
    <t>9 meses</t>
  </si>
  <si>
    <t>NCM</t>
  </si>
  <si>
    <t>2004.10.00</t>
  </si>
  <si>
    <t>2004.90.00</t>
  </si>
  <si>
    <t>1902.20.00</t>
  </si>
  <si>
    <t>0714.10.00</t>
  </si>
  <si>
    <t>1905.90.90</t>
  </si>
  <si>
    <t>McCain Ao Forno Palito                     (16 x 600g)</t>
  </si>
  <si>
    <t>McCain Noisettes (18 x 500g) - Argentina</t>
  </si>
  <si>
    <t>McCain Pack Promocional 
(9 x 1700g)</t>
  </si>
  <si>
    <t>Mix</t>
  </si>
  <si>
    <t>SureCrisp</t>
  </si>
  <si>
    <t>110A11121</t>
  </si>
  <si>
    <t>1000006262</t>
  </si>
  <si>
    <t>1000006105</t>
  </si>
  <si>
    <t>1000006126</t>
  </si>
  <si>
    <t>Peso (kg)</t>
  </si>
  <si>
    <t>17896105800542 </t>
  </si>
  <si>
    <t>Embalagem</t>
  </si>
  <si>
    <t>Peso Líquido (Kg)</t>
  </si>
  <si>
    <t xml:space="preserve">Primária </t>
  </si>
  <si>
    <t>Peso Bruto (Kg)</t>
  </si>
  <si>
    <t>(Poly)</t>
  </si>
  <si>
    <t>Secundária</t>
  </si>
  <si>
    <t xml:space="preserve"> (Caixa)</t>
  </si>
  <si>
    <t>Terciária</t>
  </si>
  <si>
    <t xml:space="preserve"> (Pallet)</t>
  </si>
  <si>
    <t>1901.90.90</t>
  </si>
  <si>
    <t>PRIVATE LABEL - WMT 2,0Kg</t>
  </si>
  <si>
    <t>Great Value 2kg</t>
  </si>
  <si>
    <t>Member's Mark 2kg</t>
  </si>
  <si>
    <t>1000006240</t>
  </si>
  <si>
    <t xml:space="preserve">Palito </t>
  </si>
  <si>
    <t>2,0 kg</t>
  </si>
  <si>
    <t>Peso Líquido (kg)</t>
  </si>
  <si>
    <t>Peso Bruto (kg)</t>
  </si>
  <si>
    <t xml:space="preserve">Sérya </t>
  </si>
  <si>
    <t>McCain</t>
  </si>
  <si>
    <t>Rusti Sabores:Tradicional Stick (10 x 1,05kg / 10,5 kg)</t>
  </si>
  <si>
    <t>BATATINHA QUANDO ASSA 1,05kg (10 x 1,05 kg)</t>
  </si>
  <si>
    <t xml:space="preserve">NOISETTE RUSTICA 1,05kg (12 X 1,05 / 12,60kg) </t>
  </si>
  <si>
    <t>ROSTI SABORES: TRADICIONAL - REDONDO ( 6 X 2,0 kg / 12 kg)</t>
  </si>
  <si>
    <t>Rusti Sabores: Páprica - mini triângulo ( 10 x 1,05 / 10,5kg)</t>
  </si>
  <si>
    <t>MC CAIN NOISETTES 2,5kg (4 X 2,5kg/ 10,0kg)</t>
  </si>
  <si>
    <t>MC CAIN SMILE 1,5kg (6 X 1,5kg/9kg)</t>
  </si>
  <si>
    <t>MC CAIN SMILE C &amp;C 1,05kg (10 x 1,05 / 10,5 kg)</t>
  </si>
  <si>
    <t>MCCAIN MINI ROSTI 1,05 kg ( 12 x 1,05 kg)</t>
  </si>
  <si>
    <t>Preço Unitário (R$)</t>
  </si>
  <si>
    <t>á definir</t>
  </si>
  <si>
    <t>Tipo de Frete</t>
  </si>
  <si>
    <t>FOB</t>
  </si>
  <si>
    <t>CIF</t>
  </si>
  <si>
    <t>3.02.0002</t>
  </si>
  <si>
    <t>3.03.0011</t>
  </si>
  <si>
    <t>3.02.0020</t>
  </si>
  <si>
    <t>3.02.0022</t>
  </si>
  <si>
    <t>3.02.0023</t>
  </si>
  <si>
    <t>3.03.0003</t>
  </si>
  <si>
    <t>3.01.0005</t>
  </si>
  <si>
    <t>3.03.0030</t>
  </si>
  <si>
    <t>3.02.0029</t>
  </si>
  <si>
    <t>Código Forno de Minas</t>
  </si>
  <si>
    <t>50.10.0020</t>
  </si>
  <si>
    <t>50.10.0011</t>
  </si>
  <si>
    <t>50.10.0012</t>
  </si>
  <si>
    <t>50.10.0018</t>
  </si>
  <si>
    <t>1000909</t>
  </si>
  <si>
    <t>Código McCain</t>
  </si>
  <si>
    <t>Peso Unit. (kg)</t>
  </si>
  <si>
    <t>Unidades por pacote aprox.</t>
  </si>
  <si>
    <t>Espessura (mm)</t>
  </si>
  <si>
    <t>Medidas</t>
  </si>
  <si>
    <t>Internas</t>
  </si>
  <si>
    <t>Peso Total Líquido (kg)</t>
  </si>
  <si>
    <t>Peso Total Bruto (kg)</t>
  </si>
  <si>
    <t>Distribuição</t>
  </si>
  <si>
    <t>Pallets/Truck</t>
  </si>
  <si>
    <t>Carga</t>
  </si>
  <si>
    <t>(Truck)</t>
  </si>
  <si>
    <t>Pallets/Carreta</t>
  </si>
  <si>
    <t>(Carreta)</t>
  </si>
  <si>
    <t>Sérya</t>
  </si>
  <si>
    <t>BATATINHA QUANDO ASSA 400g (24 x 400g)</t>
  </si>
  <si>
    <t xml:space="preserve">NOISETTE RUSTICA 400G (28 X 400G / 11,20kg) </t>
  </si>
  <si>
    <t xml:space="preserve">MCCAIN MINI ROSTI 400g (28 x 400g) </t>
  </si>
  <si>
    <t>NOISETTES BRAZIL 500g (18 x 500g)</t>
  </si>
  <si>
    <t>SMILES RETAIL BRASIL 500g (18 x 500g)</t>
  </si>
  <si>
    <t>3.02.0006</t>
  </si>
  <si>
    <t>3.02.0019</t>
  </si>
  <si>
    <t>3.02.0028</t>
  </si>
  <si>
    <t>3.03.0032</t>
  </si>
  <si>
    <t>3.03.0031</t>
  </si>
  <si>
    <t>50.10.0006</t>
  </si>
  <si>
    <t>50.10.0013</t>
  </si>
  <si>
    <t>Serya</t>
  </si>
  <si>
    <t xml:space="preserve">NOISETTE RUSTICA 400G (28 X 400G) </t>
  </si>
  <si>
    <t>BATATINHA QUANDO ASSA (10 x 1,05 kg)</t>
  </si>
  <si>
    <t xml:space="preserve">NOISETTE RUSTICA (12 X 1,05kg) </t>
  </si>
  <si>
    <t>McCain Corte Tradicional           (12 x 1.050g)</t>
  </si>
  <si>
    <t>1,05kg</t>
  </si>
  <si>
    <t> 512</t>
  </si>
  <si>
    <t>50 </t>
  </si>
  <si>
    <t>9000 </t>
  </si>
  <si>
    <t>9566 </t>
  </si>
  <si>
    <t>Embalagem Terciária (Pallet)</t>
  </si>
  <si>
    <t xml:space="preserve">MCCAIN MINI ROSTI 400g (22 x 400g) </t>
  </si>
  <si>
    <t>NOISETTES BRAZIL 400g (22 x 400g)</t>
  </si>
  <si>
    <t>SMILES RETAIL BRASIL 400g (22 x 400g)</t>
  </si>
  <si>
    <t>1 78 96105 80003 0</t>
  </si>
  <si>
    <t>(Caixa)</t>
  </si>
  <si>
    <t>(Pallet)</t>
  </si>
  <si>
    <t>2004.10.01</t>
  </si>
  <si>
    <t>2004.10.02</t>
  </si>
  <si>
    <t>2004.10.03</t>
  </si>
  <si>
    <t>2004.10.04</t>
  </si>
  <si>
    <t>2004.10.05</t>
  </si>
  <si>
    <t>Pre formado</t>
  </si>
  <si>
    <t>Peso (Kg)</t>
  </si>
  <si>
    <t xml:space="preserve">MCCAIN POTATO POPS 22X400G </t>
  </si>
  <si>
    <t xml:space="preserve">PICKERS POTATO POPS 12X1,05KG </t>
  </si>
  <si>
    <t>Tater Tots</t>
  </si>
  <si>
    <t>altura pallet</t>
  </si>
  <si>
    <t>MCCAIN BATATA PRAPRICA E PIMENTA 18X500G</t>
  </si>
  <si>
    <t>7 mm</t>
  </si>
  <si>
    <t>13 meses</t>
  </si>
  <si>
    <t>MCCAIN AO FORNO TRADICIONAL 16X600G</t>
  </si>
  <si>
    <t>CORTE TRADICIONAL 20X400G</t>
  </si>
  <si>
    <t>CORTE TRADICIONAL 12X720G</t>
  </si>
  <si>
    <t>MCCAIN TRADICIONAL 12X1,05KG</t>
  </si>
  <si>
    <t>CORTE TRADICIONAL 10X1,5KG</t>
  </si>
  <si>
    <t>PROMO TRADICIONAL 9 X 1,7KG</t>
  </si>
  <si>
    <t>FININHAS MCCAIN 20X400G</t>
  </si>
  <si>
    <t>MCCAIN BATATA NOISETTES AO FORNO 18X500G</t>
  </si>
  <si>
    <t>NOISETTES BRAZIL 18X500G</t>
  </si>
  <si>
    <t>MCCAIN AO FORNO NOISETTES 22X400G - BR</t>
  </si>
  <si>
    <t>RUSTICAS 12X720 GRS RT</t>
  </si>
  <si>
    <t>MCCAIN ONION RINGS BRAZIL 18X400G</t>
  </si>
  <si>
    <t>CANOA 18X500 GRS RT</t>
  </si>
  <si>
    <t>BATATA MCCAIN POPS CALABRESA 22X400GR</t>
  </si>
  <si>
    <t>SMILES 18 X 500G</t>
  </si>
  <si>
    <t>SMILES RETAIL BRASIL 18X500G</t>
  </si>
  <si>
    <t>BINT 8X2KG</t>
  </si>
  <si>
    <t>MCCAIN TRADICIONAL 8X2KG</t>
  </si>
  <si>
    <r>
      <t xml:space="preserve">Embalagem Terciária </t>
    </r>
    <r>
      <rPr>
        <b/>
        <sz val="11"/>
        <color rgb="FF000000"/>
        <rFont val="Calibri"/>
        <family val="2"/>
      </rPr>
      <t>(Pallet)</t>
    </r>
  </si>
  <si>
    <t>MCCAIN CnC PROMO CT 7X2,2KG</t>
  </si>
  <si>
    <t>CORTE FINO 8X2.25KG</t>
  </si>
  <si>
    <t>MCCAIN SMILES BR C&amp;C 10X1,05KG</t>
  </si>
  <si>
    <t>MCCAIN SMILES BRAZIL 10X1,05KG</t>
  </si>
  <si>
    <t>MCCAIN BATATA CANOA CnC 10X1,05KG</t>
  </si>
  <si>
    <t>MCCAIN MEGA RÚSTICA CnC 10X1,05KG</t>
  </si>
  <si>
    <t>MCCAIN MINI ROSTI 12 X 1,05KG</t>
  </si>
  <si>
    <t>ANEIS DE CEBOLA EMPANADOS 10X1,05 KG</t>
  </si>
  <si>
    <t>MCCAIN RISOLE QUEIJO ORIGINAL 6X1000G</t>
  </si>
  <si>
    <t>BATATA PICKERS POPS CALABRESA 12X1,05KG</t>
  </si>
  <si>
    <t>MCCAIN SURECRISP 9MM 8x1,5KG</t>
  </si>
  <si>
    <r>
      <t xml:space="preserve">Embalagem Primária </t>
    </r>
    <r>
      <rPr>
        <b/>
        <sz val="11"/>
        <color rgb="FF000000"/>
        <rFont val="Calibri"/>
        <family val="2"/>
      </rPr>
      <t>(Poly)</t>
    </r>
  </si>
  <si>
    <r>
      <t xml:space="preserve">Embalagem Secundária </t>
    </r>
    <r>
      <rPr>
        <b/>
        <sz val="11"/>
        <color rgb="FF000000"/>
        <rFont val="Calibri"/>
        <family val="2"/>
      </rPr>
      <t>(Caixa)</t>
    </r>
  </si>
  <si>
    <t>Refeições do dia a dia</t>
  </si>
  <si>
    <t>Happy Hour em casa</t>
  </si>
  <si>
    <t>Sabor do final da semana</t>
  </si>
  <si>
    <t>Favorito das crianças</t>
  </si>
  <si>
    <t>Tradicional</t>
  </si>
  <si>
    <t>BATATINHA QUANDO ASSA 24X400G</t>
  </si>
  <si>
    <t xml:space="preserve">NOISETTE RUSTICA 28X400G </t>
  </si>
  <si>
    <t>SMILES RETAIL BRASIL 22X400G</t>
  </si>
  <si>
    <t>MCCAIN MINI ROSTI 28X400G</t>
  </si>
  <si>
    <t>MCCAIN PALITO EMP. C MOSSARELA 6x1,05KG</t>
  </si>
  <si>
    <t>Cortes Especiais</t>
  </si>
  <si>
    <t>Especialidades</t>
  </si>
  <si>
    <t>P!CKERS - Aperitivos</t>
  </si>
  <si>
    <t>One Fry</t>
  </si>
  <si>
    <t>Descrição de Produtos
Origem</t>
  </si>
  <si>
    <t>Corte Tradicional ARG</t>
  </si>
  <si>
    <t>Corte Fino 
ARG</t>
  </si>
  <si>
    <t>Palito Rústico
ARG</t>
  </si>
  <si>
    <t>Crinkle 
ARG</t>
  </si>
  <si>
    <t>Rústica
POL</t>
  </si>
  <si>
    <t>Canoa
ARG</t>
  </si>
  <si>
    <t>CrossTrax
NAM</t>
  </si>
  <si>
    <t>Smiles</t>
  </si>
  <si>
    <t xml:space="preserve">Noisettes                </t>
  </si>
  <si>
    <t>Mini Rosti</t>
  </si>
  <si>
    <t>SureCrisp 
Corte Tradicional EUR</t>
  </si>
  <si>
    <t>SureCrisp 
Corte Fino        ARG</t>
  </si>
  <si>
    <t>SureCrisp 
Crinkle</t>
  </si>
  <si>
    <t>Maxi Chips</t>
  </si>
  <si>
    <t>PICKERS COXINHA FRANGO REQ 
(10 X 1,05 Kg)</t>
  </si>
  <si>
    <t>PICKERS COXINHA LINGUIÇA 
(10 X 1,05 Kg)</t>
  </si>
  <si>
    <t>PICKERS BOLINHO MAND CARNE SEC (10 X 1,05 Kg)</t>
  </si>
  <si>
    <t>PICKERS ARANCINI NAPOLITANO 
(10 X 1,05 Kg)</t>
  </si>
  <si>
    <t xml:space="preserve">PICKERS POTATO POPS 
(12 X 1,05 Kg) </t>
  </si>
  <si>
    <t>PICKERS BATATA TEMPERADA PÁPRICA E PIMENTA
(8 X 2,25 Kg)</t>
  </si>
  <si>
    <t>ANÉIS DE CEBOLA (10 x 1,05 kg)</t>
  </si>
  <si>
    <t>ONION RINGS
(6 x 1,13 Kg)</t>
  </si>
  <si>
    <t>MOZZARELA STICKS 
(4 X 1,81 Kg)</t>
  </si>
  <si>
    <t>CHEESE PILLOWS 
(6 x 1 kg)</t>
  </si>
  <si>
    <t>Código Interno Atual</t>
  </si>
  <si>
    <t>Código Interno Novo</t>
  </si>
  <si>
    <t>palito 9mm</t>
  </si>
  <si>
    <t>palito 7mm</t>
  </si>
  <si>
    <t>palito 9mm com casca</t>
  </si>
  <si>
    <t>gomos</t>
  </si>
  <si>
    <t>canoa</t>
  </si>
  <si>
    <t>xadrez</t>
  </si>
  <si>
    <t>Pré-formado</t>
  </si>
  <si>
    <t xml:space="preserve">palito 9mm </t>
  </si>
  <si>
    <t xml:space="preserve">palito 7mm </t>
  </si>
  <si>
    <t>Aperitivo</t>
  </si>
  <si>
    <t>Ralada</t>
  </si>
  <si>
    <t>Composição da Caixa</t>
  </si>
  <si>
    <t>6 x 2,5 kg</t>
  </si>
  <si>
    <t>8 x 2,25kg</t>
  </si>
  <si>
    <t>5 x 2,5 kg</t>
  </si>
  <si>
    <t>4 x 2,5 kg</t>
  </si>
  <si>
    <t>6 x 2,04kg</t>
  </si>
  <si>
    <t>4 x 2,5kg</t>
  </si>
  <si>
    <t>12 x 1,05kg</t>
  </si>
  <si>
    <t>5 x 2,5kg</t>
  </si>
  <si>
    <t>8 X 2,25kg</t>
  </si>
  <si>
    <t>5 x 2kg</t>
  </si>
  <si>
    <t>10 x 1,05kg</t>
  </si>
  <si>
    <t>6 x 1,13kg</t>
  </si>
  <si>
    <t>4 x 1,81kg</t>
  </si>
  <si>
    <t>2,25 Kg</t>
  </si>
  <si>
    <t>Polônia</t>
  </si>
  <si>
    <t xml:space="preserve">Brasil </t>
  </si>
  <si>
    <t>Brasil (FDM)</t>
  </si>
  <si>
    <t>USA</t>
  </si>
  <si>
    <t xml:space="preserve">18 meses </t>
  </si>
  <si>
    <t>12 meses</t>
  </si>
  <si>
    <t>MCCAIN AIRFRYER EXTRACROCANTE 16X600G</t>
  </si>
  <si>
    <t>600G</t>
  </si>
  <si>
    <t>MIX</t>
  </si>
  <si>
    <t xml:space="preserve">6 x 1,5kg </t>
  </si>
  <si>
    <t>ONE FRY LATAM 6 X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</si>
</sst>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;[Red]\-&quot;R$&quot;\ #,##0.00"/>
    <numFmt numFmtId="165" formatCode="0.0"/>
    <numFmt numFmtId="166" formatCode="0.000"/>
    <numFmt numFmtId="167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McCain Sunshine Pro"/>
      <family val="4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8"/>
      <color rgb="FFFFFFFF"/>
      <name val="McCain Sunshine Pro"/>
      <family val="4"/>
    </font>
    <font>
      <sz val="20"/>
      <color rgb="FFFFFFFF"/>
      <name val="McCain Sunshine Pro"/>
      <family val="4"/>
    </font>
    <font>
      <b/>
      <sz val="12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FFFF"/>
      <name val="McCain Sunshine Pro"/>
      <family val="4"/>
    </font>
    <font>
      <b/>
      <sz val="18"/>
      <color rgb="FFFFFF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44546A"/>
      <name val="Calibri"/>
      <family val="2"/>
    </font>
    <font>
      <b/>
      <sz val="20"/>
      <color theme="0"/>
      <name val="McCain Sunshine Pro"/>
      <family val="4"/>
    </font>
    <font>
      <b/>
      <sz val="9"/>
      <color indexed="81"/>
      <name val="Segoe UI"/>
      <family val="2"/>
    </font>
    <font>
      <sz val="18"/>
      <color theme="0"/>
      <name val="Calibri"/>
      <family val="2"/>
      <scheme val="minor"/>
    </font>
    <font>
      <sz val="9"/>
      <color indexed="81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680000"/>
        <bgColor indexed="64"/>
      </patternFill>
    </fill>
    <fill>
      <patternFill patternType="solid">
        <fgColor rgb="FFE54809"/>
        <bgColor indexed="64"/>
      </patternFill>
    </fill>
    <fill>
      <patternFill patternType="solid">
        <fgColor rgb="FF3B1C0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1440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2929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6">
    <xf numFmtId="0" fontId="0" fillId="0" borderId="0" xfId="0"/>
    <xf numFmtId="0" fontId="0" fillId="2" borderId="0" xfId="0" applyFill="1"/>
    <xf numFmtId="0" fontId="3" fillId="7" borderId="7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1" xfId="2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" fontId="0" fillId="0" borderId="27" xfId="1" applyNumberFormat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1" fillId="0" borderId="27" xfId="2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33" xfId="2" applyNumberFormat="1" applyBorder="1" applyAlignment="1">
      <alignment horizontal="center"/>
    </xf>
    <xf numFmtId="1" fontId="1" fillId="0" borderId="30" xfId="2" applyNumberFormat="1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14" borderId="34" xfId="0" applyFont="1" applyFill="1" applyBorder="1" applyAlignment="1">
      <alignment horizontal="center" vertical="center"/>
    </xf>
    <xf numFmtId="1" fontId="6" fillId="14" borderId="34" xfId="0" applyNumberFormat="1" applyFont="1" applyFill="1" applyBorder="1" applyAlignment="1">
      <alignment horizontal="center" vertical="center"/>
    </xf>
    <xf numFmtId="1" fontId="6" fillId="14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/>
    </xf>
    <xf numFmtId="4" fontId="6" fillId="0" borderId="4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2" borderId="48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/>
    </xf>
    <xf numFmtId="0" fontId="6" fillId="0" borderId="47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vertical="center" wrapText="1"/>
    </xf>
    <xf numFmtId="0" fontId="6" fillId="14" borderId="44" xfId="0" applyFont="1" applyFill="1" applyBorder="1" applyAlignment="1">
      <alignment vertical="center"/>
    </xf>
    <xf numFmtId="2" fontId="6" fillId="14" borderId="45" xfId="0" applyNumberFormat="1" applyFont="1" applyFill="1" applyBorder="1" applyAlignment="1">
      <alignment horizontal="center" vertical="center"/>
    </xf>
    <xf numFmtId="0" fontId="6" fillId="14" borderId="46" xfId="0" applyFont="1" applyFill="1" applyBorder="1" applyAlignment="1">
      <alignment vertical="center" wrapText="1"/>
    </xf>
    <xf numFmtId="0" fontId="6" fillId="14" borderId="39" xfId="0" applyFont="1" applyFill="1" applyBorder="1" applyAlignment="1">
      <alignment vertical="center"/>
    </xf>
    <xf numFmtId="2" fontId="6" fillId="14" borderId="34" xfId="0" applyNumberFormat="1" applyFont="1" applyFill="1" applyBorder="1" applyAlignment="1">
      <alignment horizontal="center" vertical="center"/>
    </xf>
    <xf numFmtId="0" fontId="5" fillId="14" borderId="46" xfId="0" applyFont="1" applyFill="1" applyBorder="1" applyAlignment="1">
      <alignment vertical="center" wrapText="1"/>
    </xf>
    <xf numFmtId="0" fontId="6" fillId="14" borderId="48" xfId="0" applyFont="1" applyFill="1" applyBorder="1" applyAlignment="1">
      <alignment vertical="center" wrapText="1"/>
    </xf>
    <xf numFmtId="0" fontId="6" fillId="14" borderId="49" xfId="0" applyFont="1" applyFill="1" applyBorder="1" applyAlignment="1">
      <alignment vertical="center"/>
    </xf>
    <xf numFmtId="0" fontId="6" fillId="14" borderId="47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/>
    </xf>
    <xf numFmtId="0" fontId="6" fillId="14" borderId="53" xfId="0" applyFont="1" applyFill="1" applyBorder="1" applyAlignment="1">
      <alignment horizontal="center" vertical="center"/>
    </xf>
    <xf numFmtId="0" fontId="6" fillId="14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6" fillId="0" borderId="50" xfId="0" applyNumberFormat="1" applyFont="1" applyFill="1" applyBorder="1" applyAlignment="1">
      <alignment horizontal="center" vertical="center"/>
    </xf>
    <xf numFmtId="4" fontId="6" fillId="14" borderId="4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4" fontId="0" fillId="14" borderId="27" xfId="0" applyNumberFormat="1" applyFill="1" applyBorder="1" applyAlignment="1">
      <alignment horizontal="center"/>
    </xf>
    <xf numFmtId="164" fontId="0" fillId="9" borderId="27" xfId="0" applyNumberFormat="1" applyFill="1" applyBorder="1" applyAlignment="1">
      <alignment horizontal="center"/>
    </xf>
    <xf numFmtId="164" fontId="0" fillId="14" borderId="53" xfId="0" applyNumberFormat="1" applyFill="1" applyBorder="1" applyAlignment="1">
      <alignment horizontal="center"/>
    </xf>
    <xf numFmtId="165" fontId="6" fillId="14" borderId="34" xfId="0" applyNumberFormat="1" applyFont="1" applyFill="1" applyBorder="1" applyAlignment="1">
      <alignment horizontal="center" vertical="center"/>
    </xf>
    <xf numFmtId="166" fontId="6" fillId="14" borderId="34" xfId="0" applyNumberFormat="1" applyFont="1" applyFill="1" applyBorder="1" applyAlignment="1">
      <alignment horizontal="center" vertical="center"/>
    </xf>
    <xf numFmtId="1" fontId="6" fillId="14" borderId="35" xfId="0" applyNumberFormat="1" applyFont="1" applyFill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14" borderId="45" xfId="0" applyFont="1" applyFill="1" applyBorder="1" applyAlignment="1">
      <alignment horizontal="center" vertical="center"/>
    </xf>
    <xf numFmtId="0" fontId="7" fillId="14" borderId="34" xfId="0" applyFont="1" applyFill="1" applyBorder="1" applyAlignment="1">
      <alignment horizontal="center" vertical="center"/>
    </xf>
    <xf numFmtId="0" fontId="7" fillId="14" borderId="47" xfId="0" applyFont="1" applyFill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vertical="top" wrapText="1"/>
    </xf>
    <xf numFmtId="0" fontId="6" fillId="0" borderId="61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46" xfId="0" applyFont="1" applyBorder="1" applyAlignment="1">
      <alignment vertical="top" wrapText="1"/>
    </xf>
    <xf numFmtId="3" fontId="6" fillId="0" borderId="34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vertical="top" wrapText="1"/>
    </xf>
    <xf numFmtId="0" fontId="14" fillId="0" borderId="10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15" fillId="13" borderId="0" xfId="0" applyFont="1" applyFill="1" applyAlignment="1">
      <alignment horizontal="center" vertical="center"/>
    </xf>
    <xf numFmtId="0" fontId="11" fillId="0" borderId="0" xfId="0" applyFont="1"/>
    <xf numFmtId="0" fontId="0" fillId="0" borderId="17" xfId="0" applyBorder="1" applyAlignment="1">
      <alignment horizontal="left" vertical="center"/>
    </xf>
    <xf numFmtId="0" fontId="0" fillId="18" borderId="0" xfId="0" applyFill="1"/>
    <xf numFmtId="0" fontId="5" fillId="0" borderId="1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/>
    </xf>
    <xf numFmtId="0" fontId="6" fillId="9" borderId="59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5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18" fillId="19" borderId="18" xfId="0" applyFont="1" applyFill="1" applyBorder="1" applyAlignment="1">
      <alignment horizontal="center" vertical="center"/>
    </xf>
    <xf numFmtId="0" fontId="18" fillId="19" borderId="22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vertical="center"/>
    </xf>
    <xf numFmtId="0" fontId="6" fillId="20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19" borderId="58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vertical="center"/>
    </xf>
    <xf numFmtId="0" fontId="6" fillId="21" borderId="35" xfId="0" applyFont="1" applyFill="1" applyBorder="1" applyAlignment="1">
      <alignment vertical="center" wrapText="1"/>
    </xf>
    <xf numFmtId="0" fontId="6" fillId="21" borderId="18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5" fillId="21" borderId="35" xfId="0" applyFont="1" applyFill="1" applyBorder="1" applyAlignment="1">
      <alignment vertical="center" wrapText="1"/>
    </xf>
    <xf numFmtId="0" fontId="6" fillId="0" borderId="59" xfId="0" applyFont="1" applyBorder="1" applyAlignment="1">
      <alignment horizontal="center" vertical="center"/>
    </xf>
    <xf numFmtId="0" fontId="6" fillId="21" borderId="58" xfId="0" applyFont="1" applyFill="1" applyBorder="1" applyAlignment="1">
      <alignment vertical="center"/>
    </xf>
    <xf numFmtId="0" fontId="6" fillId="0" borderId="58" xfId="0" applyFont="1" applyBorder="1" applyAlignment="1">
      <alignment horizontal="center" vertical="center"/>
    </xf>
    <xf numFmtId="0" fontId="6" fillId="20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0" borderId="2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vertical="center" wrapText="1"/>
    </xf>
    <xf numFmtId="0" fontId="6" fillId="19" borderId="14" xfId="0" applyFont="1" applyFill="1" applyBorder="1" applyAlignment="1">
      <alignment vertical="center"/>
    </xf>
    <xf numFmtId="0" fontId="6" fillId="19" borderId="14" xfId="0" applyFont="1" applyFill="1" applyBorder="1" applyAlignment="1">
      <alignment horizontal="center" vertical="center"/>
    </xf>
    <xf numFmtId="0" fontId="6" fillId="19" borderId="36" xfId="0" applyFont="1" applyFill="1" applyBorder="1" applyAlignment="1">
      <alignment horizontal="center" vertical="center"/>
    </xf>
    <xf numFmtId="0" fontId="6" fillId="19" borderId="35" xfId="0" applyFont="1" applyFill="1" applyBorder="1" applyAlignment="1">
      <alignment vertical="center" wrapText="1"/>
    </xf>
    <xf numFmtId="0" fontId="6" fillId="19" borderId="18" xfId="0" applyFont="1" applyFill="1" applyBorder="1" applyAlignment="1">
      <alignment vertical="center"/>
    </xf>
    <xf numFmtId="0" fontId="5" fillId="19" borderId="35" xfId="0" applyFont="1" applyFill="1" applyBorder="1" applyAlignment="1">
      <alignment vertical="center" wrapText="1"/>
    </xf>
    <xf numFmtId="0" fontId="19" fillId="19" borderId="18" xfId="0" applyFont="1" applyFill="1" applyBorder="1" applyAlignment="1">
      <alignment horizontal="center" vertical="center"/>
    </xf>
    <xf numFmtId="0" fontId="19" fillId="19" borderId="5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6" fillId="0" borderId="5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6" fillId="19" borderId="23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1" fontId="17" fillId="0" borderId="18" xfId="0" applyNumberFormat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 wrapText="1"/>
    </xf>
    <xf numFmtId="43" fontId="0" fillId="0" borderId="0" xfId="1" applyFont="1"/>
    <xf numFmtId="167" fontId="0" fillId="0" borderId="0" xfId="1" applyNumberFormat="1" applyFont="1"/>
    <xf numFmtId="9" fontId="0" fillId="0" borderId="0" xfId="3" applyFont="1"/>
    <xf numFmtId="0" fontId="0" fillId="0" borderId="17" xfId="0" applyBorder="1" applyAlignment="1">
      <alignment horizontal="left" vertical="center"/>
    </xf>
    <xf numFmtId="0" fontId="2" fillId="2" borderId="0" xfId="0" applyFont="1" applyFill="1"/>
    <xf numFmtId="0" fontId="20" fillId="7" borderId="7" xfId="0" applyFont="1" applyFill="1" applyBorder="1" applyAlignment="1">
      <alignment horizontal="center"/>
    </xf>
    <xf numFmtId="0" fontId="2" fillId="0" borderId="0" xfId="0" applyFont="1"/>
    <xf numFmtId="0" fontId="0" fillId="0" borderId="34" xfId="0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6" fillId="14" borderId="34" xfId="0" quotePrefix="1" applyFont="1" applyFill="1" applyBorder="1" applyAlignment="1">
      <alignment horizontal="center" vertical="center"/>
    </xf>
    <xf numFmtId="2" fontId="6" fillId="0" borderId="45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0" fillId="0" borderId="0" xfId="0" applyFill="1"/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1" fontId="0" fillId="0" borderId="27" xfId="1" applyNumberFormat="1" applyFont="1" applyFill="1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167" fontId="0" fillId="0" borderId="0" xfId="1" applyNumberFormat="1" applyFont="1" applyFill="1"/>
    <xf numFmtId="0" fontId="0" fillId="0" borderId="17" xfId="0" applyBorder="1" applyAlignment="1">
      <alignment horizontal="left" vertical="center"/>
    </xf>
    <xf numFmtId="2" fontId="0" fillId="0" borderId="27" xfId="0" applyNumberFormat="1" applyBorder="1" applyAlignment="1">
      <alignment horizontal="center"/>
    </xf>
    <xf numFmtId="2" fontId="0" fillId="2" borderId="34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6" fillId="9" borderId="45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0" fillId="9" borderId="34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" fontId="0" fillId="9" borderId="47" xfId="0" applyNumberFormat="1" applyFill="1" applyBorder="1" applyAlignment="1">
      <alignment horizontal="center"/>
    </xf>
    <xf numFmtId="0" fontId="6" fillId="14" borderId="39" xfId="0" applyFont="1" applyFill="1" applyBorder="1" applyAlignment="1">
      <alignment vertical="center"/>
    </xf>
    <xf numFmtId="0" fontId="20" fillId="24" borderId="2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66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66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0" xfId="0" applyAlignment="1">
      <alignment wrapText="1"/>
    </xf>
    <xf numFmtId="0" fontId="2" fillId="9" borderId="13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14" borderId="38" xfId="0" applyFont="1" applyFill="1" applyBorder="1" applyAlignment="1">
      <alignment vertical="center"/>
    </xf>
    <xf numFmtId="0" fontId="6" fillId="14" borderId="39" xfId="0" applyFont="1" applyFill="1" applyBorder="1" applyAlignment="1">
      <alignment vertical="center"/>
    </xf>
    <xf numFmtId="0" fontId="6" fillId="14" borderId="40" xfId="0" applyFont="1" applyFill="1" applyBorder="1" applyAlignment="1">
      <alignment vertical="center"/>
    </xf>
    <xf numFmtId="0" fontId="6" fillId="14" borderId="41" xfId="0" applyFont="1" applyFill="1" applyBorder="1" applyAlignment="1">
      <alignment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22" borderId="1" xfId="0" applyFont="1" applyFill="1" applyBorder="1" applyAlignment="1">
      <alignment horizontal="center"/>
    </xf>
    <xf numFmtId="0" fontId="20" fillId="22" borderId="2" xfId="0" applyFont="1" applyFill="1" applyBorder="1" applyAlignment="1">
      <alignment horizontal="center"/>
    </xf>
    <xf numFmtId="0" fontId="20" fillId="22" borderId="3" xfId="0" applyFont="1" applyFill="1" applyBorder="1" applyAlignment="1">
      <alignment horizontal="center"/>
    </xf>
    <xf numFmtId="0" fontId="20" fillId="17" borderId="1" xfId="0" applyFont="1" applyFill="1" applyBorder="1" applyAlignment="1">
      <alignment horizontal="center"/>
    </xf>
    <xf numFmtId="0" fontId="20" fillId="17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23" borderId="1" xfId="0" applyFont="1" applyFill="1" applyBorder="1" applyAlignment="1">
      <alignment horizontal="center"/>
    </xf>
    <xf numFmtId="0" fontId="20" fillId="23" borderId="2" xfId="0" applyFont="1" applyFill="1" applyBorder="1" applyAlignment="1">
      <alignment horizontal="center"/>
    </xf>
    <xf numFmtId="0" fontId="20" fillId="23" borderId="3" xfId="0" applyFont="1" applyFill="1" applyBorder="1" applyAlignment="1">
      <alignment horizontal="center"/>
    </xf>
    <xf numFmtId="0" fontId="15" fillId="12" borderId="23" xfId="0" applyFont="1" applyFill="1" applyBorder="1" applyAlignment="1">
      <alignment horizontal="center"/>
    </xf>
    <xf numFmtId="0" fontId="15" fillId="12" borderId="59" xfId="0" applyFont="1" applyFill="1" applyBorder="1" applyAlignment="1">
      <alignment horizontal="center"/>
    </xf>
    <xf numFmtId="0" fontId="6" fillId="0" borderId="69" xfId="0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14" borderId="43" xfId="0" applyFont="1" applyFill="1" applyBorder="1" applyAlignment="1">
      <alignment horizontal="center" vertical="center" wrapText="1"/>
    </xf>
    <xf numFmtId="0" fontId="6" fillId="14" borderId="46" xfId="0" applyFont="1" applyFill="1" applyBorder="1" applyAlignment="1">
      <alignment horizontal="center" vertical="center" wrapText="1"/>
    </xf>
    <xf numFmtId="0" fontId="6" fillId="14" borderId="48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/>
    </xf>
    <xf numFmtId="0" fontId="22" fillId="17" borderId="2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4" fillId="11" borderId="36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6" fillId="14" borderId="54" xfId="0" applyFont="1" applyFill="1" applyBorder="1" applyAlignment="1">
      <alignment vertical="center"/>
    </xf>
    <xf numFmtId="0" fontId="6" fillId="14" borderId="55" xfId="0" applyFont="1" applyFill="1" applyBorder="1" applyAlignment="1">
      <alignment vertical="center"/>
    </xf>
    <xf numFmtId="0" fontId="6" fillId="14" borderId="51" xfId="0" applyFont="1" applyFill="1" applyBorder="1" applyAlignment="1">
      <alignment vertical="center"/>
    </xf>
    <xf numFmtId="0" fontId="6" fillId="14" borderId="52" xfId="0" applyFont="1" applyFill="1" applyBorder="1" applyAlignment="1">
      <alignment vertical="center"/>
    </xf>
    <xf numFmtId="0" fontId="20" fillId="6" borderId="10" xfId="0" applyFont="1" applyFill="1" applyBorder="1" applyAlignment="1">
      <alignment horizontal="center"/>
    </xf>
    <xf numFmtId="0" fontId="20" fillId="6" borderId="36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20" fillId="8" borderId="4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0" fontId="6" fillId="0" borderId="4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19" borderId="10" xfId="0" applyFont="1" applyFill="1" applyBorder="1" applyAlignment="1">
      <alignment vertical="center"/>
    </xf>
    <xf numFmtId="0" fontId="6" fillId="19" borderId="64" xfId="0" applyFont="1" applyFill="1" applyBorder="1" applyAlignment="1">
      <alignment vertical="center"/>
    </xf>
    <xf numFmtId="0" fontId="0" fillId="0" borderId="6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8" fillId="15" borderId="10" xfId="0" applyFont="1" applyFill="1" applyBorder="1" applyAlignment="1">
      <alignment horizontal="center" vertical="center"/>
    </xf>
    <xf numFmtId="0" fontId="8" fillId="15" borderId="36" xfId="0" applyFont="1" applyFill="1" applyBorder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2" fillId="3" borderId="59" xfId="0" applyFont="1" applyFill="1" applyBorder="1" applyAlignment="1">
      <alignment horizontal="center" vertical="center"/>
    </xf>
    <xf numFmtId="0" fontId="13" fillId="16" borderId="59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left" vertical="center"/>
    </xf>
    <xf numFmtId="0" fontId="6" fillId="14" borderId="2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14" borderId="60" xfId="0" applyFont="1" applyFill="1" applyBorder="1" applyAlignment="1">
      <alignment vertical="center"/>
    </xf>
    <xf numFmtId="0" fontId="6" fillId="14" borderId="61" xfId="0" applyFont="1" applyFill="1" applyBorder="1" applyAlignment="1">
      <alignment vertical="center"/>
    </xf>
  </cellXfs>
  <cellStyles count="4">
    <cellStyle name="Normal" xfId="0" builtinId="0"/>
    <cellStyle name="Normal 30" xfId="2" xr:uid="{00000000-0005-0000-0000-000001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1111"/>
      <color rgb="FFE7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showGridLines="0" zoomScale="85" zoomScaleNormal="85" workbookViewId="0">
      <pane xSplit="2" ySplit="2" topLeftCell="J3" activePane="bottomRight" state="frozen"/>
      <selection pane="bottomLeft" activeCell="A4" sqref="A4"/>
      <selection pane="topRight" activeCell="C1" sqref="C1"/>
      <selection pane="bottomRight" activeCell="B27" sqref="B27"/>
    </sheetView>
  </sheetViews>
  <sheetFormatPr defaultRowHeight="15" x14ac:dyDescent="0.2"/>
  <cols>
    <col min="2" max="2" width="16.94921875" bestFit="1" customWidth="1"/>
    <col min="3" max="3" width="15.33203125" customWidth="1"/>
    <col min="4" max="4" width="15.73828125" bestFit="1" customWidth="1"/>
    <col min="5" max="5" width="15.73828125" hidden="1" customWidth="1"/>
    <col min="6" max="7" width="15.73828125" bestFit="1" customWidth="1"/>
    <col min="8" max="8" width="15.19921875" hidden="1" customWidth="1"/>
    <col min="9" max="10" width="15.19921875" bestFit="1" customWidth="1"/>
    <col min="11" max="12" width="15.19921875" hidden="1" customWidth="1"/>
    <col min="13" max="17" width="15.19921875" bestFit="1" customWidth="1"/>
    <col min="18" max="19" width="15.19921875" hidden="1" customWidth="1"/>
    <col min="20" max="20" width="15.19921875" bestFit="1" customWidth="1"/>
    <col min="21" max="22" width="15.19921875" hidden="1" customWidth="1"/>
    <col min="23" max="24" width="15.19921875" bestFit="1" customWidth="1"/>
    <col min="25" max="25" width="42.10546875" hidden="1" customWidth="1"/>
    <col min="26" max="29" width="15.19921875" hidden="1" customWidth="1"/>
    <col min="30" max="30" width="15.73828125" bestFit="1" customWidth="1"/>
    <col min="31" max="31" width="15.73828125" customWidth="1"/>
    <col min="32" max="32" width="15.73828125" bestFit="1" customWidth="1"/>
    <col min="33" max="33" width="15.46875" customWidth="1"/>
  </cols>
  <sheetData>
    <row r="1" spans="1:33" ht="26.25" thickBot="1" x14ac:dyDescent="0.4">
      <c r="A1" s="1"/>
      <c r="B1" s="1"/>
      <c r="C1" s="249" t="s">
        <v>0</v>
      </c>
      <c r="D1" s="250"/>
      <c r="E1" s="250"/>
      <c r="F1" s="250"/>
      <c r="G1" s="250"/>
      <c r="H1" s="250"/>
      <c r="I1" s="251"/>
      <c r="J1" s="252" t="s">
        <v>1</v>
      </c>
      <c r="K1" s="253"/>
      <c r="L1" s="253"/>
      <c r="M1" s="253"/>
      <c r="N1" s="253"/>
      <c r="O1" s="253"/>
      <c r="P1" s="254"/>
      <c r="Q1" s="255" t="s">
        <v>2</v>
      </c>
      <c r="R1" s="255"/>
      <c r="S1" s="255"/>
      <c r="T1" s="255"/>
      <c r="U1" s="256" t="s">
        <v>3</v>
      </c>
      <c r="V1" s="257"/>
      <c r="W1" s="257"/>
      <c r="X1" s="258"/>
      <c r="Y1" s="2" t="s">
        <v>4</v>
      </c>
      <c r="Z1" s="245" t="s">
        <v>5</v>
      </c>
      <c r="AA1" s="245"/>
      <c r="AB1" s="245"/>
      <c r="AC1" s="246" t="s">
        <v>6</v>
      </c>
      <c r="AD1" s="247"/>
      <c r="AE1" s="248"/>
      <c r="AF1" s="238" t="s">
        <v>184</v>
      </c>
      <c r="AG1" s="239"/>
    </row>
    <row r="2" spans="1:33" ht="64.900000000000006" customHeight="1" thickBot="1" x14ac:dyDescent="0.25">
      <c r="A2" s="259" t="s">
        <v>7</v>
      </c>
      <c r="B2" s="260"/>
      <c r="C2" s="3" t="s">
        <v>8</v>
      </c>
      <c r="D2" s="3" t="s">
        <v>9</v>
      </c>
      <c r="E2" s="3" t="s">
        <v>188</v>
      </c>
      <c r="F2" s="3" t="s">
        <v>10</v>
      </c>
      <c r="G2" s="3" t="s">
        <v>99</v>
      </c>
      <c r="H2" s="4" t="s">
        <v>11</v>
      </c>
      <c r="I2" s="4" t="s">
        <v>12</v>
      </c>
      <c r="J2" s="5" t="s">
        <v>97</v>
      </c>
      <c r="K2" s="5" t="s">
        <v>13</v>
      </c>
      <c r="L2" s="6" t="s">
        <v>14</v>
      </c>
      <c r="M2" s="6" t="s">
        <v>98</v>
      </c>
      <c r="N2" s="6" t="s">
        <v>15</v>
      </c>
      <c r="O2" s="6" t="s">
        <v>16</v>
      </c>
      <c r="P2" s="6" t="s">
        <v>17</v>
      </c>
      <c r="Q2" s="7" t="s">
        <v>18</v>
      </c>
      <c r="R2" s="7" t="s">
        <v>19</v>
      </c>
      <c r="S2" s="7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8" t="s">
        <v>26</v>
      </c>
      <c r="Z2" s="8" t="s">
        <v>27</v>
      </c>
      <c r="AA2" s="8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172</v>
      </c>
      <c r="AG2" s="4" t="s">
        <v>185</v>
      </c>
    </row>
    <row r="3" spans="1:33" ht="15.75" thickBot="1" x14ac:dyDescent="0.25">
      <c r="A3" s="240" t="s">
        <v>33</v>
      </c>
      <c r="B3" s="241"/>
      <c r="C3" s="9" t="s">
        <v>34</v>
      </c>
      <c r="D3" s="10" t="s">
        <v>35</v>
      </c>
      <c r="E3" s="10"/>
      <c r="F3" s="10" t="s">
        <v>36</v>
      </c>
      <c r="G3" s="12">
        <v>1000004879</v>
      </c>
      <c r="H3" s="13" t="s">
        <v>37</v>
      </c>
      <c r="I3" s="14" t="s">
        <v>38</v>
      </c>
      <c r="J3" s="10">
        <v>1000007408</v>
      </c>
      <c r="K3" s="10">
        <v>1000004759</v>
      </c>
      <c r="L3" s="11">
        <v>1000004603</v>
      </c>
      <c r="M3" s="11">
        <v>1000005434</v>
      </c>
      <c r="N3" s="11">
        <v>1000003032</v>
      </c>
      <c r="O3" s="11">
        <v>1000004003</v>
      </c>
      <c r="P3" s="11">
        <v>1000008389</v>
      </c>
      <c r="Q3" s="15">
        <v>1000004859</v>
      </c>
      <c r="R3" s="16">
        <v>1000004920</v>
      </c>
      <c r="S3" s="16">
        <v>1000005303</v>
      </c>
      <c r="T3" s="4" t="s">
        <v>39</v>
      </c>
      <c r="U3" s="4">
        <v>1000005416</v>
      </c>
      <c r="V3" s="4">
        <v>1000004018</v>
      </c>
      <c r="W3" s="4">
        <v>1000004880</v>
      </c>
      <c r="X3" s="4">
        <v>1000003034</v>
      </c>
      <c r="Y3" s="4">
        <v>1000003090</v>
      </c>
      <c r="Z3" s="17">
        <v>10000002503</v>
      </c>
      <c r="AA3" s="14">
        <v>10000004627</v>
      </c>
      <c r="AB3" s="10">
        <v>10000004626</v>
      </c>
      <c r="AC3" s="4" t="s">
        <v>40</v>
      </c>
      <c r="AD3" s="4">
        <v>1000002255</v>
      </c>
      <c r="AE3" s="4">
        <v>1000008946</v>
      </c>
      <c r="AF3" s="4">
        <v>1000008109</v>
      </c>
      <c r="AG3" s="4">
        <v>1000008093</v>
      </c>
    </row>
    <row r="4" spans="1:33" ht="15.75" thickBot="1" x14ac:dyDescent="0.25">
      <c r="A4" s="261" t="s">
        <v>41</v>
      </c>
      <c r="B4" s="262"/>
      <c r="C4" s="9" t="s">
        <v>42</v>
      </c>
      <c r="D4" s="10" t="s">
        <v>42</v>
      </c>
      <c r="E4" s="10" t="s">
        <v>42</v>
      </c>
      <c r="F4" s="10" t="s">
        <v>42</v>
      </c>
      <c r="G4" s="12" t="s">
        <v>42</v>
      </c>
      <c r="H4" s="18" t="s">
        <v>43</v>
      </c>
      <c r="I4" s="18" t="s">
        <v>44</v>
      </c>
      <c r="J4" s="19" t="s">
        <v>42</v>
      </c>
      <c r="K4" s="19" t="s">
        <v>45</v>
      </c>
      <c r="L4" s="19" t="s">
        <v>46</v>
      </c>
      <c r="M4" s="19" t="s">
        <v>47</v>
      </c>
      <c r="N4" s="19" t="s">
        <v>48</v>
      </c>
      <c r="O4" s="19" t="s">
        <v>47</v>
      </c>
      <c r="P4" s="19" t="s">
        <v>47</v>
      </c>
      <c r="Q4" s="11" t="s">
        <v>47</v>
      </c>
      <c r="R4" s="11" t="s">
        <v>49</v>
      </c>
      <c r="S4" s="11" t="s">
        <v>50</v>
      </c>
      <c r="T4" s="10" t="s">
        <v>47</v>
      </c>
      <c r="U4" s="10" t="s">
        <v>51</v>
      </c>
      <c r="V4" s="10" t="s">
        <v>47</v>
      </c>
      <c r="W4" s="10" t="s">
        <v>47</v>
      </c>
      <c r="X4" s="10" t="s">
        <v>47</v>
      </c>
      <c r="Y4" s="20" t="s">
        <v>47</v>
      </c>
      <c r="Z4" s="21" t="s">
        <v>48</v>
      </c>
      <c r="AA4" s="19" t="s">
        <v>48</v>
      </c>
      <c r="AB4" s="19" t="s">
        <v>47</v>
      </c>
      <c r="AC4" s="10" t="s">
        <v>47</v>
      </c>
      <c r="AD4" s="10" t="s">
        <v>42</v>
      </c>
      <c r="AE4" s="10" t="s">
        <v>42</v>
      </c>
      <c r="AF4" s="10" t="s">
        <v>47</v>
      </c>
      <c r="AG4" s="10" t="s">
        <v>47</v>
      </c>
    </row>
    <row r="5" spans="1:33" x14ac:dyDescent="0.2">
      <c r="A5" s="242" t="s">
        <v>52</v>
      </c>
      <c r="B5" s="243"/>
      <c r="C5" s="22" t="s">
        <v>53</v>
      </c>
      <c r="D5" s="23" t="s">
        <v>54</v>
      </c>
      <c r="E5" s="23" t="s">
        <v>189</v>
      </c>
      <c r="F5" s="23" t="s">
        <v>55</v>
      </c>
      <c r="G5" s="25" t="s">
        <v>57</v>
      </c>
      <c r="H5" s="22" t="s">
        <v>53</v>
      </c>
      <c r="I5" s="22" t="s">
        <v>53</v>
      </c>
      <c r="J5" s="23" t="s">
        <v>58</v>
      </c>
      <c r="K5" s="23" t="s">
        <v>58</v>
      </c>
      <c r="L5" s="24" t="s">
        <v>58</v>
      </c>
      <c r="M5" s="24" t="s">
        <v>59</v>
      </c>
      <c r="N5" s="24" t="s">
        <v>59</v>
      </c>
      <c r="O5" s="24" t="s">
        <v>54</v>
      </c>
      <c r="P5" s="24" t="s">
        <v>53</v>
      </c>
      <c r="Q5" s="23" t="s">
        <v>53</v>
      </c>
      <c r="R5" s="23" t="s">
        <v>53</v>
      </c>
      <c r="S5" s="23" t="s">
        <v>59</v>
      </c>
      <c r="T5" s="23" t="s">
        <v>59</v>
      </c>
      <c r="U5" s="23" t="s">
        <v>60</v>
      </c>
      <c r="V5" s="23" t="s">
        <v>60</v>
      </c>
      <c r="W5" s="23" t="s">
        <v>59</v>
      </c>
      <c r="X5" s="23" t="s">
        <v>59</v>
      </c>
      <c r="Y5" s="22" t="s">
        <v>53</v>
      </c>
      <c r="Z5" s="22" t="s">
        <v>61</v>
      </c>
      <c r="AA5" s="23" t="s">
        <v>53</v>
      </c>
      <c r="AB5" s="24" t="s">
        <v>53</v>
      </c>
      <c r="AC5" s="23" t="s">
        <v>53</v>
      </c>
      <c r="AD5" s="23" t="s">
        <v>56</v>
      </c>
      <c r="AE5" s="23" t="s">
        <v>56</v>
      </c>
      <c r="AF5" s="23" t="s">
        <v>53</v>
      </c>
      <c r="AG5" s="23" t="s">
        <v>53</v>
      </c>
    </row>
    <row r="6" spans="1:33" ht="15.75" thickBot="1" x14ac:dyDescent="0.25">
      <c r="A6" s="242" t="s">
        <v>62</v>
      </c>
      <c r="B6" s="243"/>
      <c r="C6" s="26">
        <v>20</v>
      </c>
      <c r="D6" s="27">
        <v>12</v>
      </c>
      <c r="E6" s="27">
        <v>12</v>
      </c>
      <c r="F6" s="27">
        <v>10</v>
      </c>
      <c r="G6" s="27">
        <v>9</v>
      </c>
      <c r="H6" s="27">
        <v>20</v>
      </c>
      <c r="I6" s="27">
        <v>20</v>
      </c>
      <c r="J6" s="27">
        <v>16</v>
      </c>
      <c r="K6" s="27">
        <v>16</v>
      </c>
      <c r="L6" s="27">
        <v>12</v>
      </c>
      <c r="M6" s="27">
        <v>18</v>
      </c>
      <c r="N6" s="27">
        <v>18</v>
      </c>
      <c r="O6" s="27">
        <v>12</v>
      </c>
      <c r="P6" s="27">
        <v>28</v>
      </c>
      <c r="Q6" s="26">
        <v>18</v>
      </c>
      <c r="R6" s="26">
        <v>16</v>
      </c>
      <c r="S6" s="26">
        <v>12</v>
      </c>
      <c r="T6" s="26">
        <v>18</v>
      </c>
      <c r="U6" s="26">
        <v>12</v>
      </c>
      <c r="V6" s="27">
        <v>16</v>
      </c>
      <c r="W6" s="27">
        <v>18</v>
      </c>
      <c r="X6" s="27">
        <v>18</v>
      </c>
      <c r="Y6" s="27">
        <v>12</v>
      </c>
      <c r="Z6" s="26">
        <v>10</v>
      </c>
      <c r="AA6" s="26">
        <v>10</v>
      </c>
      <c r="AB6" s="26">
        <v>10</v>
      </c>
      <c r="AC6" s="26">
        <v>20</v>
      </c>
      <c r="AD6" s="27">
        <v>5</v>
      </c>
      <c r="AE6" s="27">
        <v>8</v>
      </c>
      <c r="AF6" s="27">
        <v>24</v>
      </c>
      <c r="AG6" s="27">
        <v>28</v>
      </c>
    </row>
    <row r="7" spans="1:33" x14ac:dyDescent="0.2">
      <c r="A7" s="240" t="s">
        <v>63</v>
      </c>
      <c r="B7" s="241"/>
      <c r="C7" s="28">
        <v>7797906000700</v>
      </c>
      <c r="D7" s="29">
        <v>7797906000380</v>
      </c>
      <c r="E7" s="29"/>
      <c r="F7" s="29">
        <v>7797906000892</v>
      </c>
      <c r="G7" s="29">
        <v>7797906002032</v>
      </c>
      <c r="H7" s="29">
        <v>7797906001745</v>
      </c>
      <c r="I7" s="29">
        <v>7797906001752</v>
      </c>
      <c r="J7" s="29">
        <v>7896105800354</v>
      </c>
      <c r="K7" s="29" t="s">
        <v>64</v>
      </c>
      <c r="L7" s="29" t="s">
        <v>65</v>
      </c>
      <c r="M7" s="29">
        <v>7896105800248</v>
      </c>
      <c r="N7" s="29">
        <v>7896105800033</v>
      </c>
      <c r="O7" s="29">
        <v>7797906001875</v>
      </c>
      <c r="P7" s="29">
        <v>7896105800538</v>
      </c>
      <c r="Q7" s="30">
        <v>7896105800118</v>
      </c>
      <c r="R7" s="30">
        <v>7896105800224</v>
      </c>
      <c r="S7" s="30">
        <v>7896105800231</v>
      </c>
      <c r="T7" s="30">
        <v>7797906001837</v>
      </c>
      <c r="U7" s="29">
        <v>7797906002070</v>
      </c>
      <c r="V7" s="29">
        <v>7896105800064</v>
      </c>
      <c r="W7" s="29">
        <v>7797906002025</v>
      </c>
      <c r="X7" s="29">
        <v>7896105800040</v>
      </c>
      <c r="Y7" s="29">
        <v>5010228002606</v>
      </c>
      <c r="Z7" s="31">
        <v>7797906001561</v>
      </c>
      <c r="AA7" s="31">
        <v>7798070681245</v>
      </c>
      <c r="AB7" s="31">
        <v>7798070681238</v>
      </c>
      <c r="AC7" s="29">
        <v>7797906001769</v>
      </c>
      <c r="AD7" s="29">
        <v>7797906001738</v>
      </c>
      <c r="AE7" s="29">
        <v>7797906001738</v>
      </c>
      <c r="AF7" s="29">
        <v>7898994420750</v>
      </c>
      <c r="AG7" s="29">
        <v>7898994420798</v>
      </c>
    </row>
    <row r="8" spans="1:33" ht="15.75" thickBot="1" x14ac:dyDescent="0.25">
      <c r="A8" s="240" t="s">
        <v>66</v>
      </c>
      <c r="B8" s="241"/>
      <c r="C8" s="32">
        <v>17797906000707</v>
      </c>
      <c r="D8" s="33">
        <v>17797906000387</v>
      </c>
      <c r="E8" s="33"/>
      <c r="F8" s="33">
        <v>17797906000899</v>
      </c>
      <c r="G8" s="33">
        <v>17797906002039</v>
      </c>
      <c r="H8" s="33">
        <v>17797906001742</v>
      </c>
      <c r="I8" s="33">
        <v>17797906001759</v>
      </c>
      <c r="J8" s="34">
        <v>17896105800351</v>
      </c>
      <c r="K8" s="33">
        <v>18710438105008</v>
      </c>
      <c r="L8" s="33">
        <v>18710438105060</v>
      </c>
      <c r="M8" s="33">
        <v>17896105800245</v>
      </c>
      <c r="N8" s="33">
        <v>17896105800030</v>
      </c>
      <c r="O8" s="33">
        <v>17797906001872</v>
      </c>
      <c r="P8" s="33">
        <v>17896105800535</v>
      </c>
      <c r="Q8" s="32">
        <v>17896105800115</v>
      </c>
      <c r="R8" s="35">
        <v>17896105800221</v>
      </c>
      <c r="S8" s="35">
        <v>17896105800238</v>
      </c>
      <c r="T8" s="36">
        <v>17797906001834</v>
      </c>
      <c r="U8" s="33">
        <v>17797906002077</v>
      </c>
      <c r="V8" s="33">
        <v>17896105800061</v>
      </c>
      <c r="W8" s="33">
        <v>17797906002022</v>
      </c>
      <c r="X8" s="33">
        <v>27896105800044</v>
      </c>
      <c r="Y8" s="33">
        <v>5010228502601</v>
      </c>
      <c r="Z8" s="37">
        <v>17797906001568</v>
      </c>
      <c r="AA8" s="37">
        <v>17798070681242</v>
      </c>
      <c r="AB8" s="37">
        <v>17798070681235</v>
      </c>
      <c r="AC8" s="33">
        <v>17797906001766</v>
      </c>
      <c r="AD8" s="33">
        <v>17797906001735</v>
      </c>
      <c r="AE8" s="33">
        <v>27797906001732</v>
      </c>
      <c r="AF8" s="33">
        <v>17898994420757</v>
      </c>
      <c r="AG8" s="33">
        <v>17898994420795</v>
      </c>
    </row>
    <row r="9" spans="1:33" x14ac:dyDescent="0.2">
      <c r="A9" s="244" t="s">
        <v>67</v>
      </c>
      <c r="B9" s="38" t="s">
        <v>68</v>
      </c>
      <c r="C9" s="23">
        <v>400</v>
      </c>
      <c r="D9" s="23">
        <v>720</v>
      </c>
      <c r="E9" s="23">
        <v>1050</v>
      </c>
      <c r="F9" s="23">
        <v>1500</v>
      </c>
      <c r="G9" s="23">
        <v>1700</v>
      </c>
      <c r="H9" s="23">
        <v>400</v>
      </c>
      <c r="I9" s="23">
        <v>400</v>
      </c>
      <c r="J9" s="23">
        <v>600</v>
      </c>
      <c r="K9" s="23">
        <v>600</v>
      </c>
      <c r="L9" s="23">
        <v>600</v>
      </c>
      <c r="M9" s="23">
        <v>500</v>
      </c>
      <c r="N9" s="23">
        <v>500</v>
      </c>
      <c r="O9" s="23">
        <v>720</v>
      </c>
      <c r="P9" s="23">
        <v>400</v>
      </c>
      <c r="Q9" s="23">
        <v>400</v>
      </c>
      <c r="R9" s="23">
        <v>400</v>
      </c>
      <c r="S9" s="23">
        <v>500</v>
      </c>
      <c r="T9" s="23">
        <v>500</v>
      </c>
      <c r="U9" s="23">
        <v>450</v>
      </c>
      <c r="V9" s="23">
        <v>450</v>
      </c>
      <c r="W9" s="23">
        <v>500</v>
      </c>
      <c r="X9" s="23">
        <v>500</v>
      </c>
      <c r="Y9" s="23">
        <v>400</v>
      </c>
      <c r="Z9" s="23">
        <v>470</v>
      </c>
      <c r="AA9" s="23">
        <v>400</v>
      </c>
      <c r="AB9" s="23">
        <v>400</v>
      </c>
      <c r="AC9" s="23">
        <v>400</v>
      </c>
      <c r="AD9" s="23">
        <v>2000</v>
      </c>
      <c r="AE9" s="23">
        <v>2000</v>
      </c>
      <c r="AF9" s="23">
        <v>400</v>
      </c>
      <c r="AG9" s="23">
        <v>400</v>
      </c>
    </row>
    <row r="10" spans="1:33" x14ac:dyDescent="0.2">
      <c r="A10" s="244"/>
      <c r="B10" s="38" t="s">
        <v>69</v>
      </c>
      <c r="C10" s="39">
        <v>408</v>
      </c>
      <c r="D10" s="39">
        <v>730</v>
      </c>
      <c r="E10" s="39">
        <v>1061</v>
      </c>
      <c r="F10" s="39">
        <v>1512</v>
      </c>
      <c r="G10" s="39">
        <v>1712</v>
      </c>
      <c r="H10" s="39">
        <v>410</v>
      </c>
      <c r="I10" s="39">
        <v>410</v>
      </c>
      <c r="J10" s="40">
        <v>608.57000000000005</v>
      </c>
      <c r="K10" s="39">
        <v>607.97</v>
      </c>
      <c r="L10" s="39">
        <v>607.41999999999996</v>
      </c>
      <c r="M10" s="40" t="s">
        <v>190</v>
      </c>
      <c r="N10" s="40">
        <v>510</v>
      </c>
      <c r="O10" s="39">
        <v>730</v>
      </c>
      <c r="P10" s="39">
        <v>406</v>
      </c>
      <c r="Q10" s="39">
        <v>406</v>
      </c>
      <c r="R10" s="39">
        <v>410</v>
      </c>
      <c r="S10" s="40">
        <v>510</v>
      </c>
      <c r="T10" s="39">
        <v>510</v>
      </c>
      <c r="U10" s="39">
        <v>459</v>
      </c>
      <c r="V10" s="39">
        <v>459</v>
      </c>
      <c r="W10" s="39">
        <v>510</v>
      </c>
      <c r="X10" s="39">
        <v>510</v>
      </c>
      <c r="Y10" s="39">
        <v>427</v>
      </c>
      <c r="Z10" s="39" t="s">
        <v>47</v>
      </c>
      <c r="AA10" s="39" t="s">
        <v>47</v>
      </c>
      <c r="AB10" s="39" t="s">
        <v>47</v>
      </c>
      <c r="AC10" s="39">
        <v>408</v>
      </c>
      <c r="AD10" s="39">
        <v>2012</v>
      </c>
      <c r="AE10" s="39">
        <v>2012</v>
      </c>
      <c r="AF10" s="39">
        <v>410</v>
      </c>
      <c r="AG10" s="39">
        <v>410</v>
      </c>
    </row>
    <row r="11" spans="1:33" x14ac:dyDescent="0.2">
      <c r="A11" s="244"/>
      <c r="B11" s="38" t="s">
        <v>70</v>
      </c>
      <c r="C11" s="39">
        <v>275</v>
      </c>
      <c r="D11" s="39">
        <v>275</v>
      </c>
      <c r="E11" s="39">
        <v>275</v>
      </c>
      <c r="F11" s="39">
        <v>275</v>
      </c>
      <c r="G11" s="39">
        <v>275</v>
      </c>
      <c r="H11" s="39">
        <v>237</v>
      </c>
      <c r="I11" s="39">
        <v>275</v>
      </c>
      <c r="J11" s="40">
        <v>275</v>
      </c>
      <c r="K11" s="39">
        <v>310</v>
      </c>
      <c r="L11" s="39">
        <v>270</v>
      </c>
      <c r="M11" s="40">
        <v>180</v>
      </c>
      <c r="N11" s="40">
        <v>180</v>
      </c>
      <c r="O11" s="39">
        <v>275</v>
      </c>
      <c r="P11" s="39">
        <v>180</v>
      </c>
      <c r="Q11" s="39">
        <v>200</v>
      </c>
      <c r="R11" s="39">
        <v>260</v>
      </c>
      <c r="S11" s="40">
        <v>215</v>
      </c>
      <c r="T11" s="39">
        <v>275</v>
      </c>
      <c r="U11" s="39">
        <v>120</v>
      </c>
      <c r="V11" s="39">
        <v>180</v>
      </c>
      <c r="W11" s="39">
        <v>180</v>
      </c>
      <c r="X11" s="39">
        <v>180</v>
      </c>
      <c r="Y11" s="39">
        <v>153</v>
      </c>
      <c r="Z11" s="39">
        <v>295</v>
      </c>
      <c r="AA11" s="39">
        <v>295</v>
      </c>
      <c r="AB11" s="39">
        <v>295</v>
      </c>
      <c r="AC11" s="39">
        <v>250</v>
      </c>
      <c r="AD11" s="39">
        <v>345</v>
      </c>
      <c r="AE11" s="39">
        <v>345</v>
      </c>
      <c r="AF11" s="39">
        <v>65</v>
      </c>
      <c r="AG11" s="39">
        <v>65</v>
      </c>
    </row>
    <row r="12" spans="1:33" x14ac:dyDescent="0.2">
      <c r="A12" s="244"/>
      <c r="B12" s="38" t="s">
        <v>71</v>
      </c>
      <c r="C12" s="41">
        <v>207</v>
      </c>
      <c r="D12" s="41">
        <v>287</v>
      </c>
      <c r="E12" s="41">
        <v>337</v>
      </c>
      <c r="F12" s="41">
        <v>367</v>
      </c>
      <c r="G12" s="41">
        <v>407</v>
      </c>
      <c r="H12" s="41">
        <v>260</v>
      </c>
      <c r="I12" s="41">
        <v>247</v>
      </c>
      <c r="J12" s="42">
        <v>257</v>
      </c>
      <c r="K12" s="41">
        <v>262</v>
      </c>
      <c r="L12" s="41">
        <v>262</v>
      </c>
      <c r="M12" s="42">
        <v>195</v>
      </c>
      <c r="N12" s="42">
        <v>195</v>
      </c>
      <c r="O12" s="41">
        <v>277</v>
      </c>
      <c r="P12" s="41">
        <v>240</v>
      </c>
      <c r="Q12" s="41">
        <v>190</v>
      </c>
      <c r="R12" s="41">
        <v>202</v>
      </c>
      <c r="S12" s="42">
        <v>40</v>
      </c>
      <c r="T12" s="41">
        <v>277</v>
      </c>
      <c r="U12" s="41">
        <v>270</v>
      </c>
      <c r="V12" s="41">
        <v>260</v>
      </c>
      <c r="W12" s="41">
        <v>240</v>
      </c>
      <c r="X12" s="41">
        <v>240</v>
      </c>
      <c r="Y12" s="41">
        <v>67</v>
      </c>
      <c r="Z12" s="41">
        <v>295</v>
      </c>
      <c r="AA12" s="41">
        <v>295</v>
      </c>
      <c r="AB12" s="41">
        <v>295</v>
      </c>
      <c r="AC12" s="41">
        <v>280</v>
      </c>
      <c r="AD12" s="41">
        <v>400</v>
      </c>
      <c r="AE12" s="41">
        <v>400</v>
      </c>
      <c r="AF12" s="41">
        <v>540</v>
      </c>
      <c r="AG12" s="41">
        <v>540</v>
      </c>
    </row>
    <row r="13" spans="1:33" x14ac:dyDescent="0.2">
      <c r="A13" s="244"/>
      <c r="B13" s="38" t="s">
        <v>72</v>
      </c>
      <c r="C13" s="39">
        <v>55</v>
      </c>
      <c r="D13" s="39">
        <v>55</v>
      </c>
      <c r="E13" s="39">
        <v>60</v>
      </c>
      <c r="F13" s="39">
        <v>65</v>
      </c>
      <c r="G13" s="39">
        <v>65</v>
      </c>
      <c r="H13" s="39">
        <v>55</v>
      </c>
      <c r="I13" s="39">
        <v>55</v>
      </c>
      <c r="J13" s="40">
        <v>55</v>
      </c>
      <c r="K13" s="39">
        <v>55</v>
      </c>
      <c r="L13" s="39">
        <v>55</v>
      </c>
      <c r="M13" s="40" t="s">
        <v>191</v>
      </c>
      <c r="N13" s="40">
        <v>50</v>
      </c>
      <c r="O13" s="39">
        <v>55</v>
      </c>
      <c r="P13" s="39">
        <v>55</v>
      </c>
      <c r="Q13" s="39">
        <v>50</v>
      </c>
      <c r="R13" s="39">
        <v>50</v>
      </c>
      <c r="S13" s="40">
        <v>465</v>
      </c>
      <c r="T13" s="39">
        <v>55</v>
      </c>
      <c r="U13" s="39">
        <v>55</v>
      </c>
      <c r="V13" s="39">
        <v>60</v>
      </c>
      <c r="W13" s="39">
        <v>55</v>
      </c>
      <c r="X13" s="39">
        <v>55</v>
      </c>
      <c r="Y13" s="39">
        <v>110</v>
      </c>
      <c r="Z13" s="39">
        <v>28</v>
      </c>
      <c r="AA13" s="39">
        <v>28</v>
      </c>
      <c r="AB13" s="39">
        <v>28</v>
      </c>
      <c r="AC13" s="39" t="s">
        <v>47</v>
      </c>
      <c r="AD13" s="39">
        <v>60</v>
      </c>
      <c r="AE13" s="39">
        <v>60</v>
      </c>
      <c r="AF13" s="39">
        <v>240</v>
      </c>
      <c r="AG13" s="39">
        <v>240</v>
      </c>
    </row>
    <row r="14" spans="1:33" x14ac:dyDescent="0.2">
      <c r="A14" s="244" t="s">
        <v>73</v>
      </c>
      <c r="B14" s="38" t="s">
        <v>68</v>
      </c>
      <c r="C14" s="39">
        <v>8000</v>
      </c>
      <c r="D14" s="39">
        <v>8640</v>
      </c>
      <c r="E14" s="39">
        <v>12600</v>
      </c>
      <c r="F14" s="39">
        <v>15000</v>
      </c>
      <c r="G14" s="39">
        <v>15300</v>
      </c>
      <c r="H14" s="39">
        <v>8000</v>
      </c>
      <c r="I14" s="39">
        <v>8000</v>
      </c>
      <c r="J14" s="40">
        <v>9600</v>
      </c>
      <c r="K14" s="39">
        <v>9600</v>
      </c>
      <c r="L14" s="39">
        <v>7200</v>
      </c>
      <c r="M14" s="40" t="s">
        <v>192</v>
      </c>
      <c r="N14" s="40">
        <v>9000</v>
      </c>
      <c r="O14" s="39">
        <v>8640</v>
      </c>
      <c r="P14" s="39">
        <v>11200</v>
      </c>
      <c r="Q14" s="39">
        <v>7200</v>
      </c>
      <c r="R14" s="43">
        <v>6400</v>
      </c>
      <c r="S14" s="44">
        <v>6000</v>
      </c>
      <c r="T14" s="45">
        <v>9000</v>
      </c>
      <c r="U14" s="39">
        <v>5400</v>
      </c>
      <c r="V14" s="39">
        <v>7200</v>
      </c>
      <c r="W14" s="39">
        <v>9000</v>
      </c>
      <c r="X14" s="39">
        <v>9000</v>
      </c>
      <c r="Y14" s="39">
        <v>4800</v>
      </c>
      <c r="Z14" s="39">
        <v>4700</v>
      </c>
      <c r="AA14" s="39">
        <v>4000</v>
      </c>
      <c r="AB14" s="39">
        <v>4000</v>
      </c>
      <c r="AC14" s="39">
        <v>8000</v>
      </c>
      <c r="AD14" s="39">
        <v>10000</v>
      </c>
      <c r="AE14" s="39">
        <v>16000</v>
      </c>
      <c r="AF14" s="39">
        <v>9600</v>
      </c>
      <c r="AG14" s="39">
        <v>11200</v>
      </c>
    </row>
    <row r="15" spans="1:33" x14ac:dyDescent="0.2">
      <c r="A15" s="244"/>
      <c r="B15" s="38" t="s">
        <v>69</v>
      </c>
      <c r="C15" s="39">
        <v>8560</v>
      </c>
      <c r="D15" s="39">
        <v>9200</v>
      </c>
      <c r="E15" s="39"/>
      <c r="F15" s="39">
        <v>15600</v>
      </c>
      <c r="G15" s="39">
        <v>15840</v>
      </c>
      <c r="H15" s="39">
        <v>8560</v>
      </c>
      <c r="I15" s="39">
        <v>8560</v>
      </c>
      <c r="J15" s="40">
        <v>10137</v>
      </c>
      <c r="K15" s="39">
        <v>10135</v>
      </c>
      <c r="L15" s="39">
        <v>7735</v>
      </c>
      <c r="M15" s="40" t="s">
        <v>193</v>
      </c>
      <c r="N15" s="40">
        <v>9500</v>
      </c>
      <c r="O15" s="39">
        <v>9200</v>
      </c>
      <c r="P15" s="39">
        <v>11700</v>
      </c>
      <c r="Q15" s="39">
        <v>7852</v>
      </c>
      <c r="R15" s="39">
        <v>6840</v>
      </c>
      <c r="S15" s="39">
        <v>6200</v>
      </c>
      <c r="T15" s="39">
        <v>9560</v>
      </c>
      <c r="U15" s="39">
        <v>5700</v>
      </c>
      <c r="V15" s="39">
        <v>7700</v>
      </c>
      <c r="W15" s="39">
        <v>9600</v>
      </c>
      <c r="X15" s="39">
        <v>9500</v>
      </c>
      <c r="Y15" s="39">
        <v>5124</v>
      </c>
      <c r="Z15" s="39" t="s">
        <v>47</v>
      </c>
      <c r="AA15" s="39" t="s">
        <v>47</v>
      </c>
      <c r="AB15" s="39" t="s">
        <v>47</v>
      </c>
      <c r="AC15" s="39">
        <v>8560</v>
      </c>
      <c r="AD15" s="39">
        <v>10580</v>
      </c>
      <c r="AE15" s="39">
        <v>16540</v>
      </c>
      <c r="AF15" s="39">
        <v>10100</v>
      </c>
      <c r="AG15" s="39">
        <v>11700</v>
      </c>
    </row>
    <row r="16" spans="1:33" x14ac:dyDescent="0.2">
      <c r="A16" s="244"/>
      <c r="B16" s="38" t="s">
        <v>70</v>
      </c>
      <c r="C16" s="39">
        <v>503</v>
      </c>
      <c r="D16" s="39">
        <v>402</v>
      </c>
      <c r="E16" s="39">
        <v>489</v>
      </c>
      <c r="F16" s="39">
        <v>503</v>
      </c>
      <c r="G16" s="39">
        <v>497</v>
      </c>
      <c r="H16" s="39">
        <v>500</v>
      </c>
      <c r="I16" s="39">
        <v>500</v>
      </c>
      <c r="J16" s="40">
        <v>489</v>
      </c>
      <c r="K16" s="39">
        <v>388</v>
      </c>
      <c r="L16" s="39">
        <v>388</v>
      </c>
      <c r="M16" s="40">
        <v>489</v>
      </c>
      <c r="N16" s="40">
        <v>390</v>
      </c>
      <c r="O16" s="39">
        <v>400</v>
      </c>
      <c r="P16" s="39">
        <v>396</v>
      </c>
      <c r="Q16" s="39">
        <v>382</v>
      </c>
      <c r="R16" s="39">
        <v>390</v>
      </c>
      <c r="S16" s="39">
        <v>215</v>
      </c>
      <c r="T16" s="39">
        <v>500</v>
      </c>
      <c r="U16" s="39">
        <v>395</v>
      </c>
      <c r="V16" s="39">
        <v>360</v>
      </c>
      <c r="W16" s="39">
        <v>497</v>
      </c>
      <c r="X16" s="39">
        <v>392</v>
      </c>
      <c r="Y16" s="39">
        <v>310</v>
      </c>
      <c r="Z16" s="39">
        <v>302</v>
      </c>
      <c r="AA16" s="39">
        <v>302</v>
      </c>
      <c r="AB16" s="39">
        <v>302</v>
      </c>
      <c r="AC16" s="39">
        <v>500</v>
      </c>
      <c r="AD16" s="39">
        <v>400</v>
      </c>
      <c r="AE16" s="39">
        <v>489</v>
      </c>
      <c r="AF16" s="39">
        <v>393</v>
      </c>
      <c r="AG16" s="39">
        <v>393</v>
      </c>
    </row>
    <row r="17" spans="1:33" x14ac:dyDescent="0.2">
      <c r="A17" s="244"/>
      <c r="B17" s="38" t="s">
        <v>71</v>
      </c>
      <c r="C17" s="39">
        <v>304</v>
      </c>
      <c r="D17" s="39">
        <v>301</v>
      </c>
      <c r="E17" s="39">
        <v>289</v>
      </c>
      <c r="F17" s="39">
        <v>304</v>
      </c>
      <c r="G17" s="39">
        <v>296</v>
      </c>
      <c r="H17" s="39">
        <v>300</v>
      </c>
      <c r="I17" s="39">
        <v>300</v>
      </c>
      <c r="J17" s="40">
        <v>289</v>
      </c>
      <c r="K17" s="39">
        <v>288</v>
      </c>
      <c r="L17" s="39">
        <v>288</v>
      </c>
      <c r="M17" s="40">
        <v>288</v>
      </c>
      <c r="N17" s="40">
        <v>289</v>
      </c>
      <c r="O17" s="39">
        <v>300</v>
      </c>
      <c r="P17" s="39">
        <v>293</v>
      </c>
      <c r="Q17" s="39">
        <v>287</v>
      </c>
      <c r="R17" s="39">
        <v>289</v>
      </c>
      <c r="S17" s="39">
        <v>177.5</v>
      </c>
      <c r="T17" s="39">
        <v>300</v>
      </c>
      <c r="U17" s="39">
        <v>292</v>
      </c>
      <c r="V17" s="39">
        <v>300</v>
      </c>
      <c r="W17" s="39">
        <v>297</v>
      </c>
      <c r="X17" s="39">
        <v>290</v>
      </c>
      <c r="Y17" s="39">
        <v>240</v>
      </c>
      <c r="Z17" s="39">
        <v>302</v>
      </c>
      <c r="AA17" s="39">
        <v>302</v>
      </c>
      <c r="AB17" s="39">
        <v>302</v>
      </c>
      <c r="AC17" s="39">
        <v>300</v>
      </c>
      <c r="AD17" s="39">
        <v>300</v>
      </c>
      <c r="AE17" s="39">
        <v>289</v>
      </c>
      <c r="AF17" s="39">
        <v>290</v>
      </c>
      <c r="AG17" s="39">
        <v>290</v>
      </c>
    </row>
    <row r="18" spans="1:33" x14ac:dyDescent="0.2">
      <c r="A18" s="244"/>
      <c r="B18" s="38" t="s">
        <v>72</v>
      </c>
      <c r="C18" s="39">
        <v>182</v>
      </c>
      <c r="D18" s="39">
        <v>202</v>
      </c>
      <c r="E18" s="39">
        <v>215</v>
      </c>
      <c r="F18" s="39">
        <v>289</v>
      </c>
      <c r="G18" s="39">
        <v>268</v>
      </c>
      <c r="H18" s="39">
        <v>186</v>
      </c>
      <c r="I18" s="39">
        <v>186</v>
      </c>
      <c r="J18" s="40">
        <v>169</v>
      </c>
      <c r="K18" s="39">
        <v>210</v>
      </c>
      <c r="L18" s="39">
        <v>140</v>
      </c>
      <c r="M18" s="40">
        <v>187</v>
      </c>
      <c r="N18" s="40">
        <v>205</v>
      </c>
      <c r="O18" s="39">
        <v>222</v>
      </c>
      <c r="P18" s="39">
        <v>271</v>
      </c>
      <c r="Q18" s="39">
        <v>251</v>
      </c>
      <c r="R18" s="39">
        <v>175</v>
      </c>
      <c r="S18" s="39">
        <v>465</v>
      </c>
      <c r="T18" s="39">
        <v>186</v>
      </c>
      <c r="U18" s="39">
        <v>213</v>
      </c>
      <c r="V18" s="39">
        <v>222</v>
      </c>
      <c r="W18" s="39">
        <v>234</v>
      </c>
      <c r="X18" s="39">
        <v>205</v>
      </c>
      <c r="Y18" s="39">
        <v>215</v>
      </c>
      <c r="Z18" s="39">
        <v>284</v>
      </c>
      <c r="AA18" s="39">
        <v>284</v>
      </c>
      <c r="AB18" s="39">
        <v>284</v>
      </c>
      <c r="AC18" s="39">
        <v>186</v>
      </c>
      <c r="AD18" s="39">
        <v>222</v>
      </c>
      <c r="AE18" s="39">
        <v>265</v>
      </c>
      <c r="AF18" s="39">
        <v>265</v>
      </c>
      <c r="AG18" s="39">
        <v>265</v>
      </c>
    </row>
    <row r="19" spans="1:33" x14ac:dyDescent="0.2">
      <c r="A19" s="240" t="s">
        <v>74</v>
      </c>
      <c r="B19" s="241"/>
      <c r="C19" s="39">
        <v>8</v>
      </c>
      <c r="D19" s="39">
        <v>10</v>
      </c>
      <c r="E19" s="39">
        <v>8</v>
      </c>
      <c r="F19" s="39">
        <v>8</v>
      </c>
      <c r="G19" s="39">
        <v>8</v>
      </c>
      <c r="H19" s="39">
        <v>8</v>
      </c>
      <c r="I19" s="39">
        <v>8</v>
      </c>
      <c r="J19" s="40">
        <v>8</v>
      </c>
      <c r="K19" s="39">
        <v>10</v>
      </c>
      <c r="L19" s="39">
        <v>10</v>
      </c>
      <c r="M19" s="40">
        <v>10</v>
      </c>
      <c r="N19" s="40">
        <v>10</v>
      </c>
      <c r="O19" s="39">
        <v>10</v>
      </c>
      <c r="P19" s="39">
        <v>10</v>
      </c>
      <c r="Q19" s="39">
        <v>10</v>
      </c>
      <c r="R19" s="39">
        <v>10</v>
      </c>
      <c r="S19" s="39">
        <v>9</v>
      </c>
      <c r="T19" s="39">
        <v>8</v>
      </c>
      <c r="U19" s="39">
        <v>10</v>
      </c>
      <c r="V19" s="39">
        <v>10</v>
      </c>
      <c r="W19" s="39">
        <v>8</v>
      </c>
      <c r="X19" s="39">
        <v>10</v>
      </c>
      <c r="Y19" s="39">
        <v>14</v>
      </c>
      <c r="Z19" s="39">
        <v>12</v>
      </c>
      <c r="AA19" s="39">
        <v>12</v>
      </c>
      <c r="AB19" s="39">
        <v>12</v>
      </c>
      <c r="AC19" s="39">
        <v>8</v>
      </c>
      <c r="AD19" s="39">
        <v>10</v>
      </c>
      <c r="AE19" s="39">
        <v>8</v>
      </c>
      <c r="AF19" s="39">
        <v>10</v>
      </c>
      <c r="AG19" s="39">
        <v>10</v>
      </c>
    </row>
    <row r="20" spans="1:33" x14ac:dyDescent="0.2">
      <c r="A20" s="240" t="s">
        <v>75</v>
      </c>
      <c r="B20" s="241"/>
      <c r="C20" s="39">
        <v>11</v>
      </c>
      <c r="D20" s="39">
        <v>9</v>
      </c>
      <c r="E20" s="39">
        <v>8</v>
      </c>
      <c r="F20" s="39">
        <v>7</v>
      </c>
      <c r="G20" s="39">
        <v>7</v>
      </c>
      <c r="H20" s="39">
        <v>11</v>
      </c>
      <c r="I20" s="39">
        <v>11</v>
      </c>
      <c r="J20" s="39">
        <v>11</v>
      </c>
      <c r="K20" s="39">
        <v>8</v>
      </c>
      <c r="L20" s="39">
        <v>9</v>
      </c>
      <c r="M20" s="39">
        <v>8</v>
      </c>
      <c r="N20" s="39">
        <v>9</v>
      </c>
      <c r="O20" s="39">
        <v>9</v>
      </c>
      <c r="P20" s="39">
        <v>7</v>
      </c>
      <c r="Q20" s="39">
        <v>7</v>
      </c>
      <c r="R20" s="46">
        <v>7</v>
      </c>
      <c r="S20" s="39">
        <v>13</v>
      </c>
      <c r="T20" s="39">
        <v>10</v>
      </c>
      <c r="U20" s="39">
        <v>9</v>
      </c>
      <c r="V20" s="39">
        <v>9</v>
      </c>
      <c r="W20" s="39">
        <v>8</v>
      </c>
      <c r="X20" s="39">
        <v>9</v>
      </c>
      <c r="Y20" s="39">
        <v>7</v>
      </c>
      <c r="Z20" s="39">
        <v>6</v>
      </c>
      <c r="AA20" s="39">
        <v>6</v>
      </c>
      <c r="AB20" s="39">
        <v>6</v>
      </c>
      <c r="AC20" s="39">
        <v>11</v>
      </c>
      <c r="AD20" s="39">
        <v>9</v>
      </c>
      <c r="AE20" s="39">
        <v>7</v>
      </c>
      <c r="AF20" s="39">
        <v>7</v>
      </c>
      <c r="AG20" s="39">
        <v>7</v>
      </c>
    </row>
    <row r="21" spans="1:33" x14ac:dyDescent="0.2">
      <c r="A21" s="240" t="s">
        <v>76</v>
      </c>
      <c r="B21" s="241"/>
      <c r="C21" s="39">
        <v>88</v>
      </c>
      <c r="D21" s="39">
        <v>90</v>
      </c>
      <c r="E21" s="39">
        <v>64</v>
      </c>
      <c r="F21" s="39">
        <v>56</v>
      </c>
      <c r="G21" s="39">
        <v>56</v>
      </c>
      <c r="H21" s="39">
        <v>88</v>
      </c>
      <c r="I21" s="39">
        <v>88</v>
      </c>
      <c r="J21" s="39">
        <v>88</v>
      </c>
      <c r="K21" s="39">
        <v>80</v>
      </c>
      <c r="L21" s="39">
        <v>90</v>
      </c>
      <c r="M21" s="39">
        <v>80</v>
      </c>
      <c r="N21" s="39">
        <v>90</v>
      </c>
      <c r="O21" s="39">
        <v>90</v>
      </c>
      <c r="P21" s="39">
        <v>70</v>
      </c>
      <c r="Q21" s="39">
        <v>70</v>
      </c>
      <c r="R21" s="39">
        <v>70</v>
      </c>
      <c r="S21" s="39">
        <v>117</v>
      </c>
      <c r="T21" s="39">
        <v>80</v>
      </c>
      <c r="U21" s="39">
        <v>90</v>
      </c>
      <c r="V21" s="39">
        <v>90</v>
      </c>
      <c r="W21" s="39">
        <v>64</v>
      </c>
      <c r="X21" s="39">
        <v>90</v>
      </c>
      <c r="Y21" s="39">
        <v>98</v>
      </c>
      <c r="Z21" s="39">
        <v>72</v>
      </c>
      <c r="AA21" s="39">
        <v>72</v>
      </c>
      <c r="AB21" s="39">
        <v>72</v>
      </c>
      <c r="AC21" s="39">
        <v>88</v>
      </c>
      <c r="AD21" s="39">
        <v>90</v>
      </c>
      <c r="AE21" s="39">
        <v>56</v>
      </c>
      <c r="AF21" s="39">
        <v>70</v>
      </c>
      <c r="AG21" s="39">
        <v>70</v>
      </c>
    </row>
    <row r="22" spans="1:33" x14ac:dyDescent="0.2">
      <c r="A22" s="240" t="s">
        <v>77</v>
      </c>
      <c r="B22" s="241"/>
      <c r="C22" s="39" t="s">
        <v>78</v>
      </c>
      <c r="D22" s="39" t="s">
        <v>78</v>
      </c>
      <c r="E22" s="39" t="s">
        <v>78</v>
      </c>
      <c r="F22" s="39" t="s">
        <v>78</v>
      </c>
      <c r="G22" s="39" t="s">
        <v>78</v>
      </c>
      <c r="H22" s="39" t="s">
        <v>78</v>
      </c>
      <c r="I22" s="39" t="s">
        <v>78</v>
      </c>
      <c r="J22" s="39" t="s">
        <v>78</v>
      </c>
      <c r="K22" s="39" t="s">
        <v>79</v>
      </c>
      <c r="L22" s="39" t="s">
        <v>79</v>
      </c>
      <c r="M22" s="47" t="s">
        <v>78</v>
      </c>
      <c r="N22" s="47" t="s">
        <v>80</v>
      </c>
      <c r="O22" s="39" t="s">
        <v>78</v>
      </c>
      <c r="P22" s="39" t="s">
        <v>80</v>
      </c>
      <c r="Q22" s="39" t="s">
        <v>79</v>
      </c>
      <c r="R22" s="39" t="s">
        <v>80</v>
      </c>
      <c r="S22" s="39" t="s">
        <v>80</v>
      </c>
      <c r="T22" s="39" t="s">
        <v>78</v>
      </c>
      <c r="U22" s="39" t="s">
        <v>81</v>
      </c>
      <c r="V22" s="39" t="s">
        <v>80</v>
      </c>
      <c r="W22" s="47" t="s">
        <v>78</v>
      </c>
      <c r="X22" s="47" t="s">
        <v>80</v>
      </c>
      <c r="Y22" s="39" t="s">
        <v>82</v>
      </c>
      <c r="Z22" s="39" t="s">
        <v>78</v>
      </c>
      <c r="AA22" s="39" t="s">
        <v>78</v>
      </c>
      <c r="AB22" s="39" t="s">
        <v>78</v>
      </c>
      <c r="AC22" s="39" t="s">
        <v>78</v>
      </c>
      <c r="AD22" s="39" t="s">
        <v>78</v>
      </c>
      <c r="AE22" s="39" t="s">
        <v>78</v>
      </c>
      <c r="AF22" s="39" t="s">
        <v>80</v>
      </c>
      <c r="AG22" s="39" t="s">
        <v>80</v>
      </c>
    </row>
    <row r="23" spans="1:33" x14ac:dyDescent="0.2">
      <c r="A23" s="240" t="s">
        <v>83</v>
      </c>
      <c r="B23" s="241"/>
      <c r="C23" s="39" t="s">
        <v>84</v>
      </c>
      <c r="D23" s="39" t="s">
        <v>84</v>
      </c>
      <c r="E23" s="39" t="s">
        <v>84</v>
      </c>
      <c r="F23" s="39" t="s">
        <v>84</v>
      </c>
      <c r="G23" s="39" t="s">
        <v>84</v>
      </c>
      <c r="H23" s="39" t="s">
        <v>84</v>
      </c>
      <c r="I23" s="39" t="s">
        <v>84</v>
      </c>
      <c r="J23" s="39" t="s">
        <v>85</v>
      </c>
      <c r="K23" s="39" t="s">
        <v>86</v>
      </c>
      <c r="L23" s="39" t="s">
        <v>86</v>
      </c>
      <c r="M23" s="39" t="s">
        <v>85</v>
      </c>
      <c r="N23" s="39" t="s">
        <v>85</v>
      </c>
      <c r="O23" s="39" t="s">
        <v>84</v>
      </c>
      <c r="P23" s="39" t="s">
        <v>85</v>
      </c>
      <c r="Q23" s="39" t="s">
        <v>85</v>
      </c>
      <c r="R23" s="39" t="s">
        <v>87</v>
      </c>
      <c r="S23" s="39" t="s">
        <v>88</v>
      </c>
      <c r="T23" s="39" t="s">
        <v>84</v>
      </c>
      <c r="U23" s="39" t="s">
        <v>84</v>
      </c>
      <c r="V23" s="39" t="s">
        <v>84</v>
      </c>
      <c r="W23" s="39" t="s">
        <v>89</v>
      </c>
      <c r="X23" s="39" t="s">
        <v>89</v>
      </c>
      <c r="Y23" s="39" t="s">
        <v>87</v>
      </c>
      <c r="Z23" s="39" t="s">
        <v>90</v>
      </c>
      <c r="AA23" s="39" t="s">
        <v>90</v>
      </c>
      <c r="AB23" s="39" t="s">
        <v>90</v>
      </c>
      <c r="AC23" s="39" t="s">
        <v>84</v>
      </c>
      <c r="AD23" s="39" t="s">
        <v>84</v>
      </c>
      <c r="AE23" s="39" t="s">
        <v>84</v>
      </c>
      <c r="AF23" s="39" t="s">
        <v>84</v>
      </c>
      <c r="AG23" s="39" t="s">
        <v>84</v>
      </c>
    </row>
    <row r="24" spans="1:33" ht="15.75" thickBot="1" x14ac:dyDescent="0.25">
      <c r="A24" s="242" t="s">
        <v>91</v>
      </c>
      <c r="B24" s="243"/>
      <c r="C24" s="26" t="s">
        <v>92</v>
      </c>
      <c r="D24" s="26" t="s">
        <v>92</v>
      </c>
      <c r="E24" s="26" t="s">
        <v>92</v>
      </c>
      <c r="F24" s="26" t="s">
        <v>92</v>
      </c>
      <c r="G24" s="26" t="s">
        <v>92</v>
      </c>
      <c r="H24" s="26" t="s">
        <v>92</v>
      </c>
      <c r="I24" s="26" t="s">
        <v>92</v>
      </c>
      <c r="J24" s="26" t="s">
        <v>92</v>
      </c>
      <c r="K24" s="26" t="s">
        <v>92</v>
      </c>
      <c r="L24" s="26" t="s">
        <v>92</v>
      </c>
      <c r="M24" s="26" t="s">
        <v>92</v>
      </c>
      <c r="N24" s="26" t="s">
        <v>92</v>
      </c>
      <c r="O24" s="26" t="s">
        <v>92</v>
      </c>
      <c r="P24" s="26" t="s">
        <v>92</v>
      </c>
      <c r="Q24" s="26" t="s">
        <v>93</v>
      </c>
      <c r="R24" s="26" t="s">
        <v>94</v>
      </c>
      <c r="S24" s="26" t="s">
        <v>95</v>
      </c>
      <c r="T24" s="26" t="s">
        <v>92</v>
      </c>
      <c r="U24" s="26" t="s">
        <v>92</v>
      </c>
      <c r="V24" s="26" t="s">
        <v>92</v>
      </c>
      <c r="W24" s="26" t="s">
        <v>92</v>
      </c>
      <c r="X24" s="26" t="s">
        <v>92</v>
      </c>
      <c r="Y24" s="26" t="s">
        <v>92</v>
      </c>
      <c r="Z24" s="26" t="s">
        <v>96</v>
      </c>
      <c r="AA24" s="26" t="s">
        <v>96</v>
      </c>
      <c r="AB24" s="26" t="s">
        <v>96</v>
      </c>
      <c r="AC24" s="26" t="s">
        <v>92</v>
      </c>
      <c r="AD24" s="26" t="s">
        <v>92</v>
      </c>
      <c r="AE24" s="26" t="s">
        <v>92</v>
      </c>
      <c r="AF24" s="26" t="s">
        <v>92</v>
      </c>
      <c r="AG24" s="26" t="s">
        <v>92</v>
      </c>
    </row>
  </sheetData>
  <mergeCells count="22">
    <mergeCell ref="A6:B6"/>
    <mergeCell ref="U1:X1"/>
    <mergeCell ref="A2:B2"/>
    <mergeCell ref="A3:B3"/>
    <mergeCell ref="A4:B4"/>
    <mergeCell ref="A5:B5"/>
    <mergeCell ref="AF1:AG1"/>
    <mergeCell ref="A22:B22"/>
    <mergeCell ref="A23:B23"/>
    <mergeCell ref="A24:B24"/>
    <mergeCell ref="A8:B8"/>
    <mergeCell ref="A9:A13"/>
    <mergeCell ref="A14:A18"/>
    <mergeCell ref="A19:B19"/>
    <mergeCell ref="A20:B20"/>
    <mergeCell ref="A21:B21"/>
    <mergeCell ref="Z1:AB1"/>
    <mergeCell ref="AC1:AE1"/>
    <mergeCell ref="A7:B7"/>
    <mergeCell ref="C1:I1"/>
    <mergeCell ref="J1:P1"/>
    <mergeCell ref="Q1:T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showGridLines="0" zoomScale="85" zoomScaleNormal="85" workbookViewId="0">
      <pane xSplit="2" ySplit="2" topLeftCell="C4" activePane="bottomRight" state="frozen"/>
      <selection pane="bottomLeft" activeCell="A4" sqref="A4"/>
      <selection pane="topRight" activeCell="C1" sqref="C1"/>
      <selection pane="bottomRight" activeCell="E21" sqref="E21"/>
    </sheetView>
  </sheetViews>
  <sheetFormatPr defaultRowHeight="15" x14ac:dyDescent="0.2"/>
  <cols>
    <col min="1" max="1" width="11.703125" customWidth="1"/>
    <col min="2" max="2" width="18.5625" customWidth="1"/>
    <col min="3" max="18" width="16.94921875" customWidth="1"/>
    <col min="19" max="19" width="16.94921875" hidden="1" customWidth="1"/>
    <col min="20" max="25" width="16.94921875" customWidth="1"/>
  </cols>
  <sheetData>
    <row r="1" spans="1:25" s="194" customFormat="1" ht="26.25" thickBot="1" x14ac:dyDescent="0.4">
      <c r="A1" s="192"/>
      <c r="B1" s="192"/>
      <c r="C1" s="270" t="s">
        <v>249</v>
      </c>
      <c r="D1" s="271"/>
      <c r="E1" s="271"/>
      <c r="F1" s="271"/>
      <c r="G1" s="271"/>
      <c r="H1" s="272"/>
      <c r="I1" s="282" t="s">
        <v>247</v>
      </c>
      <c r="J1" s="283"/>
      <c r="K1" s="283"/>
      <c r="L1" s="283"/>
      <c r="M1" s="283"/>
      <c r="N1" s="283"/>
      <c r="O1" s="284"/>
      <c r="P1" s="273" t="s">
        <v>248</v>
      </c>
      <c r="Q1" s="274"/>
      <c r="R1" s="274"/>
      <c r="S1" s="275"/>
      <c r="T1" s="280" t="s">
        <v>250</v>
      </c>
      <c r="U1" s="281"/>
      <c r="V1" s="281"/>
      <c r="W1" s="196" t="s">
        <v>6</v>
      </c>
      <c r="X1" s="276" t="s">
        <v>184</v>
      </c>
      <c r="Y1" s="277"/>
    </row>
    <row r="2" spans="1:25" ht="64.900000000000006" customHeight="1" thickBot="1" x14ac:dyDescent="0.25">
      <c r="A2" s="278" t="s">
        <v>7</v>
      </c>
      <c r="B2" s="279"/>
      <c r="C2" s="214" t="s">
        <v>216</v>
      </c>
      <c r="D2" s="214" t="s">
        <v>217</v>
      </c>
      <c r="E2" s="214" t="s">
        <v>218</v>
      </c>
      <c r="F2" s="214" t="s">
        <v>219</v>
      </c>
      <c r="G2" s="214" t="s">
        <v>220</v>
      </c>
      <c r="H2" s="215" t="s">
        <v>221</v>
      </c>
      <c r="I2" s="216" t="s">
        <v>215</v>
      </c>
      <c r="J2" s="217" t="s">
        <v>222</v>
      </c>
      <c r="K2" s="217" t="s">
        <v>223</v>
      </c>
      <c r="L2" s="217" t="s">
        <v>224</v>
      </c>
      <c r="M2" s="217" t="s">
        <v>225</v>
      </c>
      <c r="N2" s="217" t="s">
        <v>255</v>
      </c>
      <c r="O2" s="237" t="s">
        <v>320</v>
      </c>
      <c r="P2" s="218" t="s">
        <v>226</v>
      </c>
      <c r="Q2" s="218" t="s">
        <v>227</v>
      </c>
      <c r="R2" s="218" t="s">
        <v>228</v>
      </c>
      <c r="S2" s="218" t="s">
        <v>212</v>
      </c>
      <c r="T2" s="215" t="s">
        <v>229</v>
      </c>
      <c r="U2" s="215" t="s">
        <v>230</v>
      </c>
      <c r="V2" s="219" t="s">
        <v>254</v>
      </c>
      <c r="W2" s="215" t="s">
        <v>231</v>
      </c>
      <c r="X2" s="215" t="s">
        <v>252</v>
      </c>
      <c r="Y2" s="215" t="s">
        <v>253</v>
      </c>
    </row>
    <row r="3" spans="1:25" x14ac:dyDescent="0.2">
      <c r="A3" s="263" t="s">
        <v>33</v>
      </c>
      <c r="B3" s="264"/>
      <c r="C3" s="50" t="s">
        <v>34</v>
      </c>
      <c r="D3" s="50" t="s">
        <v>35</v>
      </c>
      <c r="E3" s="50">
        <v>1000009459</v>
      </c>
      <c r="F3" s="50" t="s">
        <v>36</v>
      </c>
      <c r="G3" s="50">
        <v>1000004879</v>
      </c>
      <c r="H3" s="50" t="s">
        <v>38</v>
      </c>
      <c r="I3" s="50">
        <v>1000007408</v>
      </c>
      <c r="J3" s="50">
        <v>1000005434</v>
      </c>
      <c r="K3" s="50">
        <v>1000003032</v>
      </c>
      <c r="L3" s="50">
        <v>1000009809</v>
      </c>
      <c r="M3" s="50">
        <v>1000004003</v>
      </c>
      <c r="N3" s="50">
        <v>1000008389</v>
      </c>
      <c r="O3" s="50">
        <v>1000010284</v>
      </c>
      <c r="P3" s="50">
        <v>1000004859</v>
      </c>
      <c r="Q3" s="50" t="s">
        <v>39</v>
      </c>
      <c r="R3" s="50">
        <v>1000009940</v>
      </c>
      <c r="S3" s="50">
        <v>1000009781</v>
      </c>
      <c r="T3" s="50">
        <v>1000004880</v>
      </c>
      <c r="U3" s="50">
        <v>1000003034</v>
      </c>
      <c r="V3" s="50">
        <v>1000009803</v>
      </c>
      <c r="W3" s="50">
        <v>1000008946</v>
      </c>
      <c r="X3" s="50">
        <v>1000008109</v>
      </c>
      <c r="Y3" s="50">
        <v>1000008093</v>
      </c>
    </row>
    <row r="4" spans="1:25" x14ac:dyDescent="0.2">
      <c r="A4" s="263" t="s">
        <v>41</v>
      </c>
      <c r="B4" s="264"/>
      <c r="C4" s="50" t="s">
        <v>42</v>
      </c>
      <c r="D4" s="50" t="s">
        <v>42</v>
      </c>
      <c r="E4" s="50" t="s">
        <v>42</v>
      </c>
      <c r="F4" s="50" t="s">
        <v>42</v>
      </c>
      <c r="G4" s="50" t="s">
        <v>42</v>
      </c>
      <c r="H4" s="50" t="s">
        <v>44</v>
      </c>
      <c r="I4" s="50" t="s">
        <v>42</v>
      </c>
      <c r="J4" s="50" t="s">
        <v>47</v>
      </c>
      <c r="K4" s="50" t="s">
        <v>48</v>
      </c>
      <c r="L4" s="50" t="s">
        <v>206</v>
      </c>
      <c r="M4" s="50" t="s">
        <v>47</v>
      </c>
      <c r="N4" s="50" t="s">
        <v>47</v>
      </c>
      <c r="O4" s="50" t="s">
        <v>44</v>
      </c>
      <c r="P4" s="50" t="s">
        <v>47</v>
      </c>
      <c r="Q4" s="50" t="s">
        <v>47</v>
      </c>
      <c r="R4" s="50" t="s">
        <v>210</v>
      </c>
      <c r="S4" s="50" t="s">
        <v>213</v>
      </c>
      <c r="T4" s="50" t="s">
        <v>47</v>
      </c>
      <c r="U4" s="50" t="s">
        <v>47</v>
      </c>
      <c r="V4" s="50" t="s">
        <v>206</v>
      </c>
      <c r="W4" s="50" t="s">
        <v>42</v>
      </c>
      <c r="X4" s="50" t="s">
        <v>47</v>
      </c>
      <c r="Y4" s="50" t="s">
        <v>47</v>
      </c>
    </row>
    <row r="5" spans="1:25" x14ac:dyDescent="0.2">
      <c r="A5" s="263" t="s">
        <v>52</v>
      </c>
      <c r="B5" s="264"/>
      <c r="C5" s="50" t="s">
        <v>53</v>
      </c>
      <c r="D5" s="50" t="s">
        <v>54</v>
      </c>
      <c r="E5" s="50" t="s">
        <v>189</v>
      </c>
      <c r="F5" s="50" t="s">
        <v>55</v>
      </c>
      <c r="G5" s="50" t="s">
        <v>57</v>
      </c>
      <c r="H5" s="50" t="s">
        <v>53</v>
      </c>
      <c r="I5" s="50" t="s">
        <v>58</v>
      </c>
      <c r="J5" s="50" t="s">
        <v>59</v>
      </c>
      <c r="K5" s="50" t="s">
        <v>59</v>
      </c>
      <c r="L5" s="50">
        <v>0.4</v>
      </c>
      <c r="M5" s="50" t="s">
        <v>54</v>
      </c>
      <c r="N5" s="50" t="s">
        <v>53</v>
      </c>
      <c r="O5" s="50" t="s">
        <v>321</v>
      </c>
      <c r="P5" s="50" t="s">
        <v>53</v>
      </c>
      <c r="Q5" s="50" t="s">
        <v>59</v>
      </c>
      <c r="R5" s="50">
        <v>0.4</v>
      </c>
      <c r="S5" s="50">
        <v>0.5</v>
      </c>
      <c r="T5" s="50" t="s">
        <v>59</v>
      </c>
      <c r="U5" s="50" t="s">
        <v>59</v>
      </c>
      <c r="V5" s="50">
        <v>0.4</v>
      </c>
      <c r="W5" s="50" t="s">
        <v>56</v>
      </c>
      <c r="X5" s="50" t="s">
        <v>53</v>
      </c>
      <c r="Y5" s="50" t="s">
        <v>53</v>
      </c>
    </row>
    <row r="6" spans="1:25" x14ac:dyDescent="0.2">
      <c r="A6" s="263" t="s">
        <v>62</v>
      </c>
      <c r="B6" s="264"/>
      <c r="C6" s="50">
        <v>20</v>
      </c>
      <c r="D6" s="50">
        <v>12</v>
      </c>
      <c r="E6" s="50">
        <v>12</v>
      </c>
      <c r="F6" s="50">
        <v>10</v>
      </c>
      <c r="G6" s="50">
        <v>9</v>
      </c>
      <c r="H6" s="50">
        <v>20</v>
      </c>
      <c r="I6" s="50">
        <v>16</v>
      </c>
      <c r="J6" s="50">
        <v>18</v>
      </c>
      <c r="K6" s="50">
        <v>18</v>
      </c>
      <c r="L6" s="50">
        <v>22</v>
      </c>
      <c r="M6" s="50">
        <v>12</v>
      </c>
      <c r="N6" s="50">
        <v>28</v>
      </c>
      <c r="O6" s="50">
        <v>16</v>
      </c>
      <c r="P6" s="50">
        <v>18</v>
      </c>
      <c r="Q6" s="50">
        <v>18</v>
      </c>
      <c r="R6" s="50">
        <v>22</v>
      </c>
      <c r="S6" s="50">
        <v>18</v>
      </c>
      <c r="T6" s="50">
        <v>18</v>
      </c>
      <c r="U6" s="50">
        <v>18</v>
      </c>
      <c r="V6" s="50">
        <v>22</v>
      </c>
      <c r="W6" s="50">
        <v>8</v>
      </c>
      <c r="X6" s="50">
        <v>24</v>
      </c>
      <c r="Y6" s="50">
        <v>28</v>
      </c>
    </row>
    <row r="7" spans="1:25" x14ac:dyDescent="0.2">
      <c r="A7" s="263" t="s">
        <v>63</v>
      </c>
      <c r="B7" s="264"/>
      <c r="C7" s="51">
        <v>7797906000700</v>
      </c>
      <c r="D7" s="51">
        <v>7797906000380</v>
      </c>
      <c r="E7" s="51">
        <v>7896105800675</v>
      </c>
      <c r="F7" s="51">
        <v>7797906000892</v>
      </c>
      <c r="G7" s="51">
        <v>7797906002032</v>
      </c>
      <c r="H7" s="51">
        <v>7797906001752</v>
      </c>
      <c r="I7" s="51">
        <v>7896105800354</v>
      </c>
      <c r="J7" s="51">
        <v>7896105800248</v>
      </c>
      <c r="K7" s="51">
        <v>7896105800033</v>
      </c>
      <c r="L7" s="51">
        <v>7896105800903</v>
      </c>
      <c r="M7" s="51">
        <v>7797906001875</v>
      </c>
      <c r="N7" s="51">
        <v>7896105800538</v>
      </c>
      <c r="O7" s="51">
        <v>7896105800989</v>
      </c>
      <c r="P7" s="51">
        <v>7896105800118</v>
      </c>
      <c r="Q7" s="51">
        <v>7797906001837</v>
      </c>
      <c r="R7" s="51">
        <v>7896105800927</v>
      </c>
      <c r="S7" s="51">
        <v>7896105800873</v>
      </c>
      <c r="T7" s="51">
        <v>7797906002025</v>
      </c>
      <c r="U7" s="51">
        <v>7896105800040</v>
      </c>
      <c r="V7" s="51">
        <v>7896105800897</v>
      </c>
      <c r="W7" s="51">
        <v>7797906001738</v>
      </c>
      <c r="X7" s="51">
        <v>7898994420750</v>
      </c>
      <c r="Y7" s="51">
        <v>7898994420798</v>
      </c>
    </row>
    <row r="8" spans="1:25" ht="15.75" thickBot="1" x14ac:dyDescent="0.25">
      <c r="A8" s="265" t="s">
        <v>66</v>
      </c>
      <c r="B8" s="266"/>
      <c r="C8" s="52">
        <v>17797906000707</v>
      </c>
      <c r="D8" s="52">
        <v>17797906000387</v>
      </c>
      <c r="E8" s="52">
        <v>17896105800672</v>
      </c>
      <c r="F8" s="52">
        <v>17797906000899</v>
      </c>
      <c r="G8" s="52">
        <v>17797906002039</v>
      </c>
      <c r="H8" s="52">
        <v>17797906001759</v>
      </c>
      <c r="I8" s="52">
        <v>17896105800351</v>
      </c>
      <c r="J8" s="52">
        <v>17896105800245</v>
      </c>
      <c r="K8" s="52">
        <v>17896105800030</v>
      </c>
      <c r="L8" s="52">
        <v>17896105800900</v>
      </c>
      <c r="M8" s="52">
        <v>17797906001872</v>
      </c>
      <c r="N8" s="52">
        <v>17896105800535</v>
      </c>
      <c r="O8" s="52">
        <v>17896105800986</v>
      </c>
      <c r="P8" s="52">
        <v>17896105800115</v>
      </c>
      <c r="Q8" s="52">
        <v>17797906001834</v>
      </c>
      <c r="R8" s="52">
        <v>17896105800924</v>
      </c>
      <c r="S8" s="52">
        <v>17896105800870</v>
      </c>
      <c r="T8" s="52">
        <v>17797906002022</v>
      </c>
      <c r="U8" s="52">
        <v>27896105800044</v>
      </c>
      <c r="V8" s="52">
        <v>17896105800894</v>
      </c>
      <c r="W8" s="52">
        <v>27797906001732</v>
      </c>
      <c r="X8" s="52">
        <v>17898994420757</v>
      </c>
      <c r="Y8" s="52">
        <v>17898994420795</v>
      </c>
    </row>
    <row r="9" spans="1:25" x14ac:dyDescent="0.2">
      <c r="A9" s="244" t="s">
        <v>67</v>
      </c>
      <c r="B9" s="123" t="s">
        <v>124</v>
      </c>
      <c r="C9" s="23">
        <v>0.4</v>
      </c>
      <c r="D9" s="23">
        <v>0.72</v>
      </c>
      <c r="E9" s="23">
        <v>1.05</v>
      </c>
      <c r="F9" s="23">
        <v>1.5</v>
      </c>
      <c r="G9" s="23">
        <v>1.7</v>
      </c>
      <c r="H9" s="23">
        <v>0.4</v>
      </c>
      <c r="I9" s="209">
        <v>0.6</v>
      </c>
      <c r="J9" s="23">
        <v>0.5</v>
      </c>
      <c r="K9" s="23">
        <v>0.5</v>
      </c>
      <c r="L9" s="23">
        <v>0.4</v>
      </c>
      <c r="M9" s="23">
        <v>0.72</v>
      </c>
      <c r="N9" s="23">
        <v>0.4</v>
      </c>
      <c r="O9" s="23">
        <v>0.6</v>
      </c>
      <c r="P9" s="23">
        <v>0.4</v>
      </c>
      <c r="Q9" s="23">
        <v>0.5</v>
      </c>
      <c r="R9" s="23">
        <v>0.4</v>
      </c>
      <c r="S9" s="23">
        <v>0.5</v>
      </c>
      <c r="T9" s="23">
        <v>0.5</v>
      </c>
      <c r="U9" s="23">
        <v>0.5</v>
      </c>
      <c r="V9" s="23">
        <v>0.4</v>
      </c>
      <c r="W9" s="23">
        <v>2</v>
      </c>
      <c r="X9" s="23">
        <v>0.4</v>
      </c>
      <c r="Y9" s="23">
        <v>0.4</v>
      </c>
    </row>
    <row r="10" spans="1:25" x14ac:dyDescent="0.2">
      <c r="A10" s="244"/>
      <c r="B10" s="123" t="s">
        <v>125</v>
      </c>
      <c r="C10" s="39">
        <v>0.41</v>
      </c>
      <c r="D10" s="39">
        <v>0.73</v>
      </c>
      <c r="E10" s="39">
        <v>1.0509999999999999</v>
      </c>
      <c r="F10" s="39">
        <v>1.51</v>
      </c>
      <c r="G10" s="39">
        <v>1.71</v>
      </c>
      <c r="H10" s="39">
        <v>0.41</v>
      </c>
      <c r="I10" s="210">
        <v>0.61</v>
      </c>
      <c r="J10" s="40">
        <v>0.51</v>
      </c>
      <c r="K10" s="40">
        <v>0.51</v>
      </c>
      <c r="L10" s="40">
        <v>0.41</v>
      </c>
      <c r="M10" s="39">
        <v>0.73</v>
      </c>
      <c r="N10" s="39">
        <v>0.41</v>
      </c>
      <c r="O10" s="39">
        <v>0.61</v>
      </c>
      <c r="P10" s="39">
        <v>0.41</v>
      </c>
      <c r="Q10" s="39">
        <v>0.51</v>
      </c>
      <c r="R10" s="39">
        <v>0.41</v>
      </c>
      <c r="S10" s="39">
        <v>0.51</v>
      </c>
      <c r="T10" s="39">
        <v>0.51</v>
      </c>
      <c r="U10" s="39">
        <v>0.51</v>
      </c>
      <c r="V10" s="39">
        <v>0.41</v>
      </c>
      <c r="W10" s="39">
        <v>2.0099999999999998</v>
      </c>
      <c r="X10" s="39">
        <v>0.41</v>
      </c>
      <c r="Y10" s="39">
        <v>0.41</v>
      </c>
    </row>
    <row r="11" spans="1:25" x14ac:dyDescent="0.2">
      <c r="A11" s="244"/>
      <c r="B11" s="123" t="s">
        <v>70</v>
      </c>
      <c r="C11" s="39">
        <v>245</v>
      </c>
      <c r="D11" s="39">
        <v>245</v>
      </c>
      <c r="E11" s="39">
        <v>245</v>
      </c>
      <c r="F11" s="39">
        <v>245</v>
      </c>
      <c r="G11" s="39">
        <v>245</v>
      </c>
      <c r="H11" s="39">
        <v>245</v>
      </c>
      <c r="I11" s="40">
        <v>245</v>
      </c>
      <c r="J11" s="40">
        <v>245</v>
      </c>
      <c r="K11" s="195">
        <v>225</v>
      </c>
      <c r="L11" s="40">
        <v>220</v>
      </c>
      <c r="M11" s="39">
        <v>245</v>
      </c>
      <c r="N11" s="195">
        <v>225</v>
      </c>
      <c r="O11" s="195">
        <v>245</v>
      </c>
      <c r="P11" s="195">
        <v>200</v>
      </c>
      <c r="Q11" s="39">
        <v>245</v>
      </c>
      <c r="R11" s="39">
        <v>225</v>
      </c>
      <c r="S11" s="39">
        <v>245</v>
      </c>
      <c r="T11" s="39">
        <v>245</v>
      </c>
      <c r="U11" s="195">
        <v>225</v>
      </c>
      <c r="V11" s="195">
        <v>225</v>
      </c>
      <c r="W11" s="39">
        <v>275</v>
      </c>
      <c r="X11" s="195">
        <v>225</v>
      </c>
      <c r="Y11" s="195">
        <v>225</v>
      </c>
    </row>
    <row r="12" spans="1:25" x14ac:dyDescent="0.2">
      <c r="A12" s="244"/>
      <c r="B12" s="123" t="s">
        <v>71</v>
      </c>
      <c r="C12" s="41">
        <v>207</v>
      </c>
      <c r="D12" s="41">
        <v>287</v>
      </c>
      <c r="E12" s="41">
        <v>307</v>
      </c>
      <c r="F12" s="41">
        <v>367</v>
      </c>
      <c r="G12" s="41">
        <v>377</v>
      </c>
      <c r="H12" s="41">
        <v>217</v>
      </c>
      <c r="I12" s="42">
        <v>257</v>
      </c>
      <c r="J12" s="42">
        <v>190</v>
      </c>
      <c r="K12" s="41">
        <v>190</v>
      </c>
      <c r="L12" s="42">
        <v>195</v>
      </c>
      <c r="M12" s="41">
        <v>247</v>
      </c>
      <c r="N12" s="41">
        <v>180</v>
      </c>
      <c r="O12" s="41">
        <v>270</v>
      </c>
      <c r="P12" s="41">
        <v>190</v>
      </c>
      <c r="Q12" s="41">
        <v>262</v>
      </c>
      <c r="R12" s="41">
        <v>195</v>
      </c>
      <c r="S12" s="41">
        <v>210</v>
      </c>
      <c r="T12" s="41">
        <v>200</v>
      </c>
      <c r="U12" s="41">
        <v>210</v>
      </c>
      <c r="V12" s="41">
        <v>210</v>
      </c>
      <c r="W12" s="41">
        <v>350</v>
      </c>
      <c r="X12" s="41">
        <v>180</v>
      </c>
      <c r="Y12" s="41">
        <v>180</v>
      </c>
    </row>
    <row r="13" spans="1:25" x14ac:dyDescent="0.2">
      <c r="A13" s="244"/>
      <c r="B13" s="123" t="s">
        <v>72</v>
      </c>
      <c r="C13" s="39">
        <v>55</v>
      </c>
      <c r="D13" s="39">
        <v>55</v>
      </c>
      <c r="E13" s="39">
        <v>60</v>
      </c>
      <c r="F13" s="39">
        <v>65</v>
      </c>
      <c r="G13" s="39">
        <v>65</v>
      </c>
      <c r="H13" s="39">
        <v>55</v>
      </c>
      <c r="I13" s="40">
        <v>55</v>
      </c>
      <c r="J13" s="40" t="s">
        <v>191</v>
      </c>
      <c r="K13" s="40">
        <v>50</v>
      </c>
      <c r="L13" s="40">
        <v>55</v>
      </c>
      <c r="M13" s="39">
        <v>55</v>
      </c>
      <c r="N13" s="39">
        <v>55</v>
      </c>
      <c r="O13" s="39">
        <v>55</v>
      </c>
      <c r="P13" s="195">
        <v>50</v>
      </c>
      <c r="Q13" s="39">
        <v>55</v>
      </c>
      <c r="R13" s="39">
        <v>55</v>
      </c>
      <c r="S13" s="39">
        <v>55</v>
      </c>
      <c r="T13" s="39">
        <v>55</v>
      </c>
      <c r="U13" s="195">
        <v>55</v>
      </c>
      <c r="V13" s="195">
        <v>55</v>
      </c>
      <c r="W13" s="39">
        <v>60</v>
      </c>
      <c r="X13" s="195">
        <v>55</v>
      </c>
      <c r="Y13" s="195">
        <v>55</v>
      </c>
    </row>
    <row r="14" spans="1:25" ht="14.45" customHeight="1" x14ac:dyDescent="0.2">
      <c r="A14" s="244" t="s">
        <v>73</v>
      </c>
      <c r="B14" s="123" t="s">
        <v>124</v>
      </c>
      <c r="C14" s="39">
        <f>C9*C6</f>
        <v>8</v>
      </c>
      <c r="D14" s="39">
        <f>D9*D6</f>
        <v>8.64</v>
      </c>
      <c r="E14" s="39">
        <f t="shared" ref="E14:Y14" si="0">E9*E6</f>
        <v>12.600000000000001</v>
      </c>
      <c r="F14" s="39">
        <f t="shared" si="0"/>
        <v>15</v>
      </c>
      <c r="G14" s="39">
        <f t="shared" si="0"/>
        <v>15.299999999999999</v>
      </c>
      <c r="H14" s="39">
        <f t="shared" si="0"/>
        <v>8</v>
      </c>
      <c r="I14" s="39">
        <f t="shared" si="0"/>
        <v>9.6</v>
      </c>
      <c r="J14" s="39">
        <f t="shared" si="0"/>
        <v>9</v>
      </c>
      <c r="K14" s="39">
        <f t="shared" si="0"/>
        <v>9</v>
      </c>
      <c r="L14" s="39">
        <f t="shared" si="0"/>
        <v>8.8000000000000007</v>
      </c>
      <c r="M14" s="39">
        <f t="shared" si="0"/>
        <v>8.64</v>
      </c>
      <c r="N14" s="39">
        <f t="shared" si="0"/>
        <v>11.200000000000001</v>
      </c>
      <c r="O14" s="39">
        <v>9.6</v>
      </c>
      <c r="P14" s="39">
        <f t="shared" si="0"/>
        <v>7.2</v>
      </c>
      <c r="Q14" s="39">
        <f t="shared" si="0"/>
        <v>9</v>
      </c>
      <c r="R14" s="39">
        <f t="shared" si="0"/>
        <v>8.8000000000000007</v>
      </c>
      <c r="S14" s="39">
        <f t="shared" si="0"/>
        <v>9</v>
      </c>
      <c r="T14" s="39">
        <f t="shared" si="0"/>
        <v>9</v>
      </c>
      <c r="U14" s="39">
        <f t="shared" si="0"/>
        <v>9</v>
      </c>
      <c r="V14" s="39">
        <f t="shared" si="0"/>
        <v>8.8000000000000007</v>
      </c>
      <c r="W14" s="39">
        <f t="shared" si="0"/>
        <v>16</v>
      </c>
      <c r="X14" s="39">
        <f t="shared" si="0"/>
        <v>9.6000000000000014</v>
      </c>
      <c r="Y14" s="39">
        <f t="shared" si="0"/>
        <v>11.200000000000001</v>
      </c>
    </row>
    <row r="15" spans="1:25" x14ac:dyDescent="0.2">
      <c r="A15" s="244"/>
      <c r="B15" s="123" t="s">
        <v>125</v>
      </c>
      <c r="C15" s="39">
        <v>8.59</v>
      </c>
      <c r="D15" s="39">
        <v>9.26</v>
      </c>
      <c r="E15" s="39">
        <v>13.3</v>
      </c>
      <c r="F15" s="39">
        <v>15.79</v>
      </c>
      <c r="G15" s="39">
        <v>15.9</v>
      </c>
      <c r="H15" s="39">
        <v>8.56</v>
      </c>
      <c r="I15" s="211">
        <v>10.144</v>
      </c>
      <c r="J15" s="39">
        <v>9.6</v>
      </c>
      <c r="K15" s="39">
        <v>9.6660000000000004</v>
      </c>
      <c r="L15" s="39">
        <v>9.3000000000000007</v>
      </c>
      <c r="M15" s="39">
        <v>9.1999999999999993</v>
      </c>
      <c r="N15" s="39">
        <v>11.7</v>
      </c>
      <c r="O15" s="39">
        <v>10.3</v>
      </c>
      <c r="P15" s="39">
        <v>7.56</v>
      </c>
      <c r="Q15" s="39">
        <v>9.6660000000000004</v>
      </c>
      <c r="R15" s="39">
        <v>9.3000000000000007</v>
      </c>
      <c r="S15" s="39">
        <v>9.6999999999999993</v>
      </c>
      <c r="T15" s="39">
        <v>9.6</v>
      </c>
      <c r="U15" s="39">
        <v>9.5</v>
      </c>
      <c r="V15" s="39">
        <v>9.3000000000000007</v>
      </c>
      <c r="W15" s="39">
        <v>16.523</v>
      </c>
      <c r="X15" s="39">
        <v>10.1</v>
      </c>
      <c r="Y15" s="39">
        <v>11.7</v>
      </c>
    </row>
    <row r="16" spans="1:25" x14ac:dyDescent="0.2">
      <c r="A16" s="244"/>
      <c r="B16" s="123" t="s">
        <v>70</v>
      </c>
      <c r="C16" s="39">
        <v>489</v>
      </c>
      <c r="D16" s="39">
        <v>389</v>
      </c>
      <c r="E16" s="39">
        <v>489</v>
      </c>
      <c r="F16" s="39">
        <v>489</v>
      </c>
      <c r="G16" s="39">
        <v>489</v>
      </c>
      <c r="H16" s="39">
        <v>489</v>
      </c>
      <c r="I16" s="40">
        <v>489</v>
      </c>
      <c r="J16" s="40">
        <v>489</v>
      </c>
      <c r="K16" s="40">
        <v>390</v>
      </c>
      <c r="L16" s="40">
        <v>392</v>
      </c>
      <c r="M16" s="39">
        <v>389</v>
      </c>
      <c r="N16" s="39">
        <v>393</v>
      </c>
      <c r="O16" s="39">
        <v>489</v>
      </c>
      <c r="P16" s="195">
        <v>385</v>
      </c>
      <c r="Q16" s="39">
        <v>489</v>
      </c>
      <c r="R16" s="39">
        <v>392</v>
      </c>
      <c r="S16" s="39">
        <v>489</v>
      </c>
      <c r="T16" s="39">
        <v>489</v>
      </c>
      <c r="U16" s="195">
        <v>402</v>
      </c>
      <c r="V16" s="195">
        <v>392</v>
      </c>
      <c r="W16" s="39">
        <v>489</v>
      </c>
      <c r="X16" s="39">
        <v>393</v>
      </c>
      <c r="Y16" s="39">
        <v>393</v>
      </c>
    </row>
    <row r="17" spans="1:25" x14ac:dyDescent="0.2">
      <c r="A17" s="244"/>
      <c r="B17" s="123" t="s">
        <v>71</v>
      </c>
      <c r="C17" s="39">
        <v>289</v>
      </c>
      <c r="D17" s="39">
        <v>289</v>
      </c>
      <c r="E17" s="39">
        <v>289</v>
      </c>
      <c r="F17" s="39">
        <v>289</v>
      </c>
      <c r="G17" s="39">
        <v>289</v>
      </c>
      <c r="H17" s="39">
        <v>289</v>
      </c>
      <c r="I17" s="40">
        <v>289</v>
      </c>
      <c r="J17" s="40">
        <v>289</v>
      </c>
      <c r="K17" s="40">
        <v>289</v>
      </c>
      <c r="L17" s="40">
        <v>289</v>
      </c>
      <c r="M17" s="39">
        <v>289</v>
      </c>
      <c r="N17" s="39">
        <v>290</v>
      </c>
      <c r="O17" s="39">
        <v>289</v>
      </c>
      <c r="P17" s="195">
        <v>290</v>
      </c>
      <c r="Q17" s="39">
        <v>289</v>
      </c>
      <c r="R17" s="39">
        <v>290</v>
      </c>
      <c r="S17" s="39">
        <v>289</v>
      </c>
      <c r="T17" s="39">
        <v>289</v>
      </c>
      <c r="U17" s="195">
        <v>300</v>
      </c>
      <c r="V17" s="195">
        <v>290</v>
      </c>
      <c r="W17" s="39">
        <v>289</v>
      </c>
      <c r="X17" s="39">
        <v>290</v>
      </c>
      <c r="Y17" s="39">
        <v>290</v>
      </c>
    </row>
    <row r="18" spans="1:25" x14ac:dyDescent="0.2">
      <c r="A18" s="244"/>
      <c r="B18" s="123" t="s">
        <v>72</v>
      </c>
      <c r="C18" s="39">
        <v>169</v>
      </c>
      <c r="D18" s="39">
        <v>205</v>
      </c>
      <c r="E18" s="39">
        <v>215</v>
      </c>
      <c r="F18" s="39">
        <v>250</v>
      </c>
      <c r="G18" s="39">
        <v>250</v>
      </c>
      <c r="H18" s="39">
        <v>189</v>
      </c>
      <c r="I18" s="40">
        <v>169</v>
      </c>
      <c r="J18" s="40">
        <v>185</v>
      </c>
      <c r="K18" s="40">
        <v>205</v>
      </c>
      <c r="L18" s="40">
        <v>205</v>
      </c>
      <c r="M18" s="39">
        <v>190</v>
      </c>
      <c r="N18" s="39">
        <v>265</v>
      </c>
      <c r="O18" s="39">
        <v>200</v>
      </c>
      <c r="P18" s="195">
        <v>256</v>
      </c>
      <c r="Q18" s="39">
        <v>215</v>
      </c>
      <c r="R18" s="39">
        <v>235</v>
      </c>
      <c r="S18" s="39">
        <v>185</v>
      </c>
      <c r="T18" s="39">
        <v>185</v>
      </c>
      <c r="U18" s="195">
        <v>215</v>
      </c>
      <c r="V18" s="195">
        <v>235</v>
      </c>
      <c r="W18" s="39">
        <v>265</v>
      </c>
      <c r="X18" s="39">
        <v>265</v>
      </c>
      <c r="Y18" s="39">
        <v>265</v>
      </c>
    </row>
    <row r="19" spans="1:25" ht="14.45" customHeight="1" x14ac:dyDescent="0.2">
      <c r="A19" s="267" t="s">
        <v>194</v>
      </c>
      <c r="B19" s="79" t="s">
        <v>74</v>
      </c>
      <c r="C19" s="39">
        <v>8</v>
      </c>
      <c r="D19" s="39">
        <v>10</v>
      </c>
      <c r="E19" s="39">
        <v>8</v>
      </c>
      <c r="F19" s="39">
        <v>8</v>
      </c>
      <c r="G19" s="39">
        <v>8</v>
      </c>
      <c r="H19" s="39">
        <v>8</v>
      </c>
      <c r="I19" s="40">
        <v>8</v>
      </c>
      <c r="J19" s="40">
        <v>8</v>
      </c>
      <c r="K19" s="40">
        <v>10</v>
      </c>
      <c r="L19" s="40">
        <v>10</v>
      </c>
      <c r="M19" s="39">
        <v>10</v>
      </c>
      <c r="N19" s="39">
        <v>10</v>
      </c>
      <c r="O19" s="39">
        <v>8</v>
      </c>
      <c r="P19" s="39">
        <v>10</v>
      </c>
      <c r="Q19" s="39">
        <v>8</v>
      </c>
      <c r="R19" s="39">
        <v>10</v>
      </c>
      <c r="S19" s="39">
        <v>8</v>
      </c>
      <c r="T19" s="39">
        <v>8</v>
      </c>
      <c r="U19" s="39">
        <v>10</v>
      </c>
      <c r="V19" s="195">
        <v>10</v>
      </c>
      <c r="W19" s="39">
        <v>8</v>
      </c>
      <c r="X19" s="39">
        <v>10</v>
      </c>
      <c r="Y19" s="39">
        <v>10</v>
      </c>
    </row>
    <row r="20" spans="1:25" x14ac:dyDescent="0.2">
      <c r="A20" s="268"/>
      <c r="B20" s="81" t="s">
        <v>75</v>
      </c>
      <c r="C20" s="39">
        <v>11</v>
      </c>
      <c r="D20" s="39">
        <v>9</v>
      </c>
      <c r="E20" s="39">
        <v>8</v>
      </c>
      <c r="F20" s="39">
        <v>7</v>
      </c>
      <c r="G20" s="39">
        <v>7</v>
      </c>
      <c r="H20" s="39">
        <v>10</v>
      </c>
      <c r="I20" s="39">
        <v>11</v>
      </c>
      <c r="J20" s="39">
        <v>10</v>
      </c>
      <c r="K20" s="39">
        <v>9</v>
      </c>
      <c r="L20" s="39">
        <v>8</v>
      </c>
      <c r="M20" s="39">
        <v>9</v>
      </c>
      <c r="N20" s="39">
        <v>7</v>
      </c>
      <c r="O20" s="39">
        <v>9</v>
      </c>
      <c r="P20" s="39">
        <v>7</v>
      </c>
      <c r="Q20" s="39">
        <v>9</v>
      </c>
      <c r="R20" s="39">
        <v>8</v>
      </c>
      <c r="S20" s="39">
        <v>10</v>
      </c>
      <c r="T20" s="39">
        <v>8</v>
      </c>
      <c r="U20" s="39">
        <v>8</v>
      </c>
      <c r="V20" s="39">
        <v>8</v>
      </c>
      <c r="W20" s="39">
        <v>7</v>
      </c>
      <c r="X20" s="39">
        <v>7</v>
      </c>
      <c r="Y20" s="39">
        <v>7</v>
      </c>
    </row>
    <row r="21" spans="1:25" x14ac:dyDescent="0.2">
      <c r="A21" s="268"/>
      <c r="B21" s="81" t="s">
        <v>76</v>
      </c>
      <c r="C21" s="39">
        <f>C19*C20</f>
        <v>88</v>
      </c>
      <c r="D21" s="39">
        <f t="shared" ref="D21:Y21" si="1">D19*D20</f>
        <v>90</v>
      </c>
      <c r="E21" s="39">
        <f t="shared" si="1"/>
        <v>64</v>
      </c>
      <c r="F21" s="39">
        <f t="shared" si="1"/>
        <v>56</v>
      </c>
      <c r="G21" s="39">
        <f t="shared" si="1"/>
        <v>56</v>
      </c>
      <c r="H21" s="39">
        <f t="shared" si="1"/>
        <v>80</v>
      </c>
      <c r="I21" s="39">
        <f t="shared" si="1"/>
        <v>88</v>
      </c>
      <c r="J21" s="39">
        <f t="shared" si="1"/>
        <v>80</v>
      </c>
      <c r="K21" s="39">
        <f t="shared" si="1"/>
        <v>90</v>
      </c>
      <c r="L21" s="39">
        <v>80</v>
      </c>
      <c r="M21" s="39">
        <f t="shared" si="1"/>
        <v>90</v>
      </c>
      <c r="N21" s="39">
        <f t="shared" si="1"/>
        <v>70</v>
      </c>
      <c r="O21" s="39">
        <f t="shared" si="1"/>
        <v>72</v>
      </c>
      <c r="P21" s="39">
        <f t="shared" si="1"/>
        <v>70</v>
      </c>
      <c r="Q21" s="39">
        <f t="shared" si="1"/>
        <v>72</v>
      </c>
      <c r="R21" s="39">
        <v>80</v>
      </c>
      <c r="S21" s="39">
        <v>80</v>
      </c>
      <c r="T21" s="39">
        <f t="shared" si="1"/>
        <v>64</v>
      </c>
      <c r="U21" s="39">
        <f t="shared" si="1"/>
        <v>80</v>
      </c>
      <c r="V21" s="39">
        <v>80</v>
      </c>
      <c r="W21" s="39">
        <f t="shared" si="1"/>
        <v>56</v>
      </c>
      <c r="X21" s="39">
        <f t="shared" si="1"/>
        <v>70</v>
      </c>
      <c r="Y21" s="39">
        <f t="shared" si="1"/>
        <v>70</v>
      </c>
    </row>
    <row r="22" spans="1:25" x14ac:dyDescent="0.2">
      <c r="A22" s="268"/>
      <c r="B22" s="81" t="s">
        <v>70</v>
      </c>
      <c r="C22" s="39">
        <v>1200</v>
      </c>
      <c r="D22" s="39">
        <v>1200</v>
      </c>
      <c r="E22" s="39">
        <v>1200</v>
      </c>
      <c r="F22" s="39">
        <v>1200</v>
      </c>
      <c r="G22" s="39">
        <v>1200</v>
      </c>
      <c r="H22" s="39">
        <v>1200</v>
      </c>
      <c r="I22" s="39">
        <v>1200</v>
      </c>
      <c r="J22" s="39">
        <v>1200</v>
      </c>
      <c r="K22" s="39">
        <v>1200</v>
      </c>
      <c r="L22" s="39">
        <v>1200</v>
      </c>
      <c r="M22" s="39">
        <v>1200</v>
      </c>
      <c r="N22" s="39">
        <v>1200</v>
      </c>
      <c r="O22" s="39">
        <v>1200</v>
      </c>
      <c r="P22" s="39">
        <v>1200</v>
      </c>
      <c r="Q22" s="39">
        <v>1200</v>
      </c>
      <c r="R22" s="39">
        <v>1200</v>
      </c>
      <c r="S22" s="39">
        <v>1200</v>
      </c>
      <c r="T22" s="39">
        <v>1200</v>
      </c>
      <c r="U22" s="39">
        <v>1200</v>
      </c>
      <c r="V22" s="39">
        <v>1200</v>
      </c>
      <c r="W22" s="39">
        <v>1200</v>
      </c>
      <c r="X22" s="39">
        <v>1200</v>
      </c>
      <c r="Y22" s="39">
        <v>1200</v>
      </c>
    </row>
    <row r="23" spans="1:25" x14ac:dyDescent="0.2">
      <c r="A23" s="268"/>
      <c r="B23" s="81" t="s">
        <v>71</v>
      </c>
      <c r="C23" s="39">
        <v>1000</v>
      </c>
      <c r="D23" s="39">
        <v>1000</v>
      </c>
      <c r="E23" s="39">
        <v>1000</v>
      </c>
      <c r="F23" s="39">
        <v>1000</v>
      </c>
      <c r="G23" s="39">
        <v>1000</v>
      </c>
      <c r="H23" s="39">
        <v>1000</v>
      </c>
      <c r="I23" s="39">
        <v>1000</v>
      </c>
      <c r="J23" s="39">
        <v>1000</v>
      </c>
      <c r="K23" s="39">
        <v>1000</v>
      </c>
      <c r="L23" s="39">
        <v>1000</v>
      </c>
      <c r="M23" s="39">
        <v>1000</v>
      </c>
      <c r="N23" s="39">
        <v>1000</v>
      </c>
      <c r="O23" s="39">
        <v>1000</v>
      </c>
      <c r="P23" s="39">
        <v>800</v>
      </c>
      <c r="Q23" s="39">
        <v>1000</v>
      </c>
      <c r="R23" s="39">
        <v>1000</v>
      </c>
      <c r="S23" s="39">
        <v>1000</v>
      </c>
      <c r="T23" s="39">
        <v>1000</v>
      </c>
      <c r="U23" s="39">
        <v>1000</v>
      </c>
      <c r="V23" s="39">
        <v>1000</v>
      </c>
      <c r="W23" s="39">
        <v>1000</v>
      </c>
      <c r="X23" s="39">
        <v>1000</v>
      </c>
      <c r="Y23" s="39">
        <v>1000</v>
      </c>
    </row>
    <row r="24" spans="1:25" x14ac:dyDescent="0.2">
      <c r="A24" s="268"/>
      <c r="B24" s="81" t="s">
        <v>72</v>
      </c>
      <c r="C24" s="39">
        <v>2152</v>
      </c>
      <c r="D24" s="39">
        <v>2148</v>
      </c>
      <c r="E24" s="39">
        <v>1884</v>
      </c>
      <c r="F24" s="39">
        <v>1884</v>
      </c>
      <c r="G24" s="39">
        <v>1769</v>
      </c>
      <c r="H24" s="39">
        <v>2186</v>
      </c>
      <c r="I24" s="39">
        <v>1958</v>
      </c>
      <c r="J24" s="39">
        <v>1910</v>
      </c>
      <c r="K24" s="39">
        <v>1995</v>
      </c>
      <c r="L24" s="39">
        <v>1790</v>
      </c>
      <c r="M24" s="39">
        <v>2138</v>
      </c>
      <c r="N24" s="39">
        <v>2005</v>
      </c>
      <c r="O24" s="39"/>
      <c r="P24" s="39">
        <f>(P18+9)*P20+150</f>
        <v>2005</v>
      </c>
      <c r="Q24" s="39">
        <v>2100</v>
      </c>
      <c r="R24" s="39">
        <v>2126</v>
      </c>
      <c r="S24" s="39">
        <v>1500</v>
      </c>
      <c r="T24" s="39">
        <v>2029</v>
      </c>
      <c r="U24" s="39">
        <v>2030</v>
      </c>
      <c r="V24" s="39">
        <v>2030</v>
      </c>
      <c r="W24" s="39">
        <f t="shared" ref="W24" si="2">(W18+9)*W20+150</f>
        <v>2068</v>
      </c>
      <c r="X24" s="39">
        <v>2005</v>
      </c>
      <c r="Y24" s="39">
        <v>2005</v>
      </c>
    </row>
    <row r="25" spans="1:25" x14ac:dyDescent="0.2">
      <c r="A25" s="268"/>
      <c r="B25" s="81" t="s">
        <v>124</v>
      </c>
      <c r="C25" s="39">
        <v>704</v>
      </c>
      <c r="D25" s="221">
        <v>777.6</v>
      </c>
      <c r="E25" s="221">
        <v>806.4</v>
      </c>
      <c r="F25" s="221">
        <v>840</v>
      </c>
      <c r="G25" s="221">
        <v>856.8</v>
      </c>
      <c r="H25" s="221">
        <v>640</v>
      </c>
      <c r="I25" s="221">
        <v>844.8</v>
      </c>
      <c r="J25" s="221">
        <v>720</v>
      </c>
      <c r="K25" s="221">
        <v>810</v>
      </c>
      <c r="L25" s="221">
        <v>704</v>
      </c>
      <c r="M25" s="221">
        <v>777.6</v>
      </c>
      <c r="N25" s="221">
        <v>784</v>
      </c>
      <c r="O25" s="221">
        <v>691.2</v>
      </c>
      <c r="P25" s="221">
        <v>504</v>
      </c>
      <c r="Q25" s="221">
        <v>648</v>
      </c>
      <c r="R25" s="221">
        <v>704</v>
      </c>
      <c r="S25" s="221">
        <v>720</v>
      </c>
      <c r="T25" s="221">
        <v>576</v>
      </c>
      <c r="U25" s="221">
        <v>720</v>
      </c>
      <c r="V25" s="221">
        <v>704</v>
      </c>
      <c r="W25" s="221">
        <f>W21*W14</f>
        <v>896</v>
      </c>
      <c r="X25" s="221">
        <v>672</v>
      </c>
      <c r="Y25" s="221">
        <v>784</v>
      </c>
    </row>
    <row r="26" spans="1:25" x14ac:dyDescent="0.2">
      <c r="A26" s="269"/>
      <c r="B26" s="208" t="s">
        <v>125</v>
      </c>
      <c r="C26" s="47"/>
      <c r="D26" s="220"/>
      <c r="E26" s="220">
        <v>982.6</v>
      </c>
      <c r="F26" s="220"/>
      <c r="G26" s="220">
        <v>881.8</v>
      </c>
      <c r="H26" s="220">
        <v>753</v>
      </c>
      <c r="I26" s="220">
        <v>892.697</v>
      </c>
      <c r="J26" s="220"/>
      <c r="K26" s="220">
        <v>885</v>
      </c>
      <c r="L26" s="220">
        <v>774</v>
      </c>
      <c r="M26" s="220">
        <v>828</v>
      </c>
      <c r="N26" s="220">
        <v>849</v>
      </c>
      <c r="O26" s="220">
        <v>766.6</v>
      </c>
      <c r="P26" s="220">
        <v>564.64</v>
      </c>
      <c r="Q26" s="220">
        <v>720</v>
      </c>
      <c r="R26" s="220">
        <v>774</v>
      </c>
      <c r="S26" s="220">
        <v>801</v>
      </c>
      <c r="T26" s="220">
        <v>640.4</v>
      </c>
      <c r="U26" s="220">
        <v>790</v>
      </c>
      <c r="V26" s="220">
        <v>774</v>
      </c>
      <c r="W26" s="220"/>
      <c r="X26" s="220">
        <v>737</v>
      </c>
      <c r="Y26" s="220">
        <v>849</v>
      </c>
    </row>
    <row r="27" spans="1:25" x14ac:dyDescent="0.2">
      <c r="A27" s="240" t="s">
        <v>77</v>
      </c>
      <c r="B27" s="241"/>
      <c r="C27" s="39" t="s">
        <v>78</v>
      </c>
      <c r="D27" s="39" t="s">
        <v>78</v>
      </c>
      <c r="E27" s="39" t="s">
        <v>78</v>
      </c>
      <c r="F27" s="39" t="s">
        <v>78</v>
      </c>
      <c r="G27" s="39" t="s">
        <v>78</v>
      </c>
      <c r="H27" s="39" t="s">
        <v>78</v>
      </c>
      <c r="I27" s="39" t="s">
        <v>78</v>
      </c>
      <c r="J27" s="39" t="s">
        <v>78</v>
      </c>
      <c r="K27" s="39" t="s">
        <v>80</v>
      </c>
      <c r="L27" s="39" t="s">
        <v>80</v>
      </c>
      <c r="M27" s="39" t="s">
        <v>78</v>
      </c>
      <c r="N27" s="39" t="s">
        <v>80</v>
      </c>
      <c r="O27" s="39" t="s">
        <v>78</v>
      </c>
      <c r="P27" s="39" t="s">
        <v>79</v>
      </c>
      <c r="Q27" s="39" t="s">
        <v>78</v>
      </c>
      <c r="R27" s="39" t="s">
        <v>80</v>
      </c>
      <c r="S27" s="39" t="s">
        <v>78</v>
      </c>
      <c r="T27" s="39" t="s">
        <v>78</v>
      </c>
      <c r="U27" s="39" t="s">
        <v>80</v>
      </c>
      <c r="V27" s="39" t="s">
        <v>80</v>
      </c>
      <c r="W27" s="39" t="s">
        <v>78</v>
      </c>
      <c r="X27" s="39" t="s">
        <v>80</v>
      </c>
      <c r="Y27" s="39" t="s">
        <v>80</v>
      </c>
    </row>
    <row r="28" spans="1:25" x14ac:dyDescent="0.2">
      <c r="A28" s="240" t="s">
        <v>83</v>
      </c>
      <c r="B28" s="241"/>
      <c r="C28" s="39" t="s">
        <v>84</v>
      </c>
      <c r="D28" s="39" t="s">
        <v>84</v>
      </c>
      <c r="E28" s="39" t="s">
        <v>84</v>
      </c>
      <c r="F28" s="39" t="s">
        <v>84</v>
      </c>
      <c r="G28" s="39" t="s">
        <v>84</v>
      </c>
      <c r="H28" s="39" t="s">
        <v>84</v>
      </c>
      <c r="I28" s="39" t="s">
        <v>85</v>
      </c>
      <c r="J28" s="39" t="s">
        <v>85</v>
      </c>
      <c r="K28" s="39" t="s">
        <v>85</v>
      </c>
      <c r="L28" s="39" t="s">
        <v>85</v>
      </c>
      <c r="M28" s="39" t="s">
        <v>84</v>
      </c>
      <c r="N28" s="39" t="s">
        <v>85</v>
      </c>
      <c r="O28" s="39" t="s">
        <v>84</v>
      </c>
      <c r="P28" s="39" t="s">
        <v>85</v>
      </c>
      <c r="Q28" s="39" t="s">
        <v>84</v>
      </c>
      <c r="R28" s="39" t="s">
        <v>85</v>
      </c>
      <c r="S28" s="39" t="s">
        <v>85</v>
      </c>
      <c r="T28" s="39" t="s">
        <v>89</v>
      </c>
      <c r="U28" s="39" t="s">
        <v>89</v>
      </c>
      <c r="V28" s="39" t="s">
        <v>85</v>
      </c>
      <c r="W28" s="39" t="s">
        <v>84</v>
      </c>
      <c r="X28" s="39" t="s">
        <v>84</v>
      </c>
      <c r="Y28" s="39" t="s">
        <v>84</v>
      </c>
    </row>
    <row r="29" spans="1:25" ht="15.75" thickBot="1" x14ac:dyDescent="0.25">
      <c r="A29" s="242" t="s">
        <v>91</v>
      </c>
      <c r="B29" s="243"/>
      <c r="C29" s="26" t="s">
        <v>92</v>
      </c>
      <c r="D29" s="26" t="s">
        <v>92</v>
      </c>
      <c r="E29" s="26" t="s">
        <v>92</v>
      </c>
      <c r="F29" s="26" t="s">
        <v>92</v>
      </c>
      <c r="G29" s="26" t="s">
        <v>92</v>
      </c>
      <c r="H29" s="26" t="s">
        <v>92</v>
      </c>
      <c r="I29" s="26" t="s">
        <v>92</v>
      </c>
      <c r="J29" s="26" t="s">
        <v>92</v>
      </c>
      <c r="K29" s="26" t="s">
        <v>92</v>
      </c>
      <c r="L29" s="26" t="s">
        <v>92</v>
      </c>
      <c r="M29" s="26" t="s">
        <v>92</v>
      </c>
      <c r="N29" s="26" t="s">
        <v>92</v>
      </c>
      <c r="O29" s="26" t="s">
        <v>92</v>
      </c>
      <c r="P29" s="26" t="s">
        <v>93</v>
      </c>
      <c r="Q29" s="26" t="s">
        <v>92</v>
      </c>
      <c r="R29" s="26" t="s">
        <v>92</v>
      </c>
      <c r="S29" s="26" t="s">
        <v>92</v>
      </c>
      <c r="T29" s="26" t="s">
        <v>92</v>
      </c>
      <c r="U29" s="26" t="s">
        <v>92</v>
      </c>
      <c r="V29" s="26" t="s">
        <v>92</v>
      </c>
      <c r="W29" s="26" t="s">
        <v>92</v>
      </c>
      <c r="X29" s="26" t="s">
        <v>92</v>
      </c>
      <c r="Y29" s="26" t="s">
        <v>92</v>
      </c>
    </row>
    <row r="30" spans="1:25" x14ac:dyDescent="0.2">
      <c r="P30" s="200"/>
    </row>
  </sheetData>
  <mergeCells count="18">
    <mergeCell ref="A6:B6"/>
    <mergeCell ref="C1:H1"/>
    <mergeCell ref="P1:S1"/>
    <mergeCell ref="X1:Y1"/>
    <mergeCell ref="A2:B2"/>
    <mergeCell ref="A3:B3"/>
    <mergeCell ref="A4:B4"/>
    <mergeCell ref="A5:B5"/>
    <mergeCell ref="T1:V1"/>
    <mergeCell ref="I1:O1"/>
    <mergeCell ref="A27:B27"/>
    <mergeCell ref="A28:B28"/>
    <mergeCell ref="A29:B29"/>
    <mergeCell ref="A7:B7"/>
    <mergeCell ref="A8:B8"/>
    <mergeCell ref="A9:A13"/>
    <mergeCell ref="A14:A18"/>
    <mergeCell ref="A19:A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showGridLines="0" zoomScale="85" zoomScaleNormal="85" workbookViewId="0">
      <pane xSplit="2" ySplit="2" topLeftCell="C3" activePane="bottomRight" state="frozen"/>
      <selection pane="bottomLeft" activeCell="A3" sqref="A3"/>
      <selection pane="topRight" activeCell="C1" sqref="C1"/>
      <selection pane="bottomRight" activeCell="D40" sqref="D40"/>
    </sheetView>
  </sheetViews>
  <sheetFormatPr defaultRowHeight="15" x14ac:dyDescent="0.2"/>
  <cols>
    <col min="1" max="1" width="11.02734375" customWidth="1"/>
    <col min="2" max="2" width="16.94921875" bestFit="1" customWidth="1"/>
    <col min="3" max="3" width="15.73828125" bestFit="1" customWidth="1"/>
    <col min="4" max="4" width="15.33203125" bestFit="1" customWidth="1"/>
    <col min="5" max="5" width="15.73828125" bestFit="1" customWidth="1"/>
    <col min="6" max="7" width="16.6796875" bestFit="1" customWidth="1"/>
    <col min="8" max="8" width="17.08203125" hidden="1" customWidth="1"/>
    <col min="9" max="9" width="15.73828125" hidden="1" customWidth="1"/>
    <col min="10" max="10" width="15.6015625" bestFit="1" customWidth="1"/>
    <col min="11" max="14" width="19.7734375" customWidth="1"/>
    <col min="15" max="15" width="18.96484375" bestFit="1" customWidth="1"/>
    <col min="16" max="16" width="20.17578125" bestFit="1" customWidth="1"/>
    <col min="17" max="17" width="19.234375" customWidth="1"/>
  </cols>
  <sheetData>
    <row r="1" spans="1:17" s="122" customFormat="1" ht="24" thickBot="1" x14ac:dyDescent="0.35">
      <c r="A1" s="119"/>
      <c r="B1" s="120"/>
      <c r="C1" s="296" t="s">
        <v>251</v>
      </c>
      <c r="D1" s="296"/>
      <c r="E1" s="297"/>
      <c r="F1" s="298" t="s">
        <v>100</v>
      </c>
      <c r="G1" s="298"/>
      <c r="H1" s="298"/>
      <c r="I1" s="298"/>
      <c r="J1" s="299"/>
      <c r="K1" s="285" t="s">
        <v>322</v>
      </c>
      <c r="L1" s="286"/>
      <c r="M1" s="286"/>
      <c r="N1" s="286"/>
      <c r="O1" s="121" t="s">
        <v>101</v>
      </c>
      <c r="P1" s="294" t="s">
        <v>184</v>
      </c>
      <c r="Q1" s="295"/>
    </row>
    <row r="2" spans="1:17" ht="39.75" customHeight="1" x14ac:dyDescent="0.2">
      <c r="A2" s="300" t="s">
        <v>7</v>
      </c>
      <c r="B2" s="301"/>
      <c r="C2" s="48" t="s">
        <v>232</v>
      </c>
      <c r="D2" s="48" t="s">
        <v>234</v>
      </c>
      <c r="E2" s="48" t="s">
        <v>235</v>
      </c>
      <c r="F2" s="49" t="s">
        <v>236</v>
      </c>
      <c r="G2" s="49" t="s">
        <v>237</v>
      </c>
      <c r="H2" s="49" t="s">
        <v>238</v>
      </c>
      <c r="I2" s="49" t="s">
        <v>239</v>
      </c>
      <c r="J2" s="49" t="s">
        <v>240</v>
      </c>
      <c r="K2" s="49" t="s">
        <v>256</v>
      </c>
      <c r="L2" s="49" t="s">
        <v>241</v>
      </c>
      <c r="M2" s="49" t="s">
        <v>242</v>
      </c>
      <c r="N2" s="49" t="s">
        <v>243</v>
      </c>
      <c r="O2" s="49" t="s">
        <v>244</v>
      </c>
      <c r="P2" s="49" t="s">
        <v>186</v>
      </c>
      <c r="Q2" s="49" t="s">
        <v>187</v>
      </c>
    </row>
    <row r="3" spans="1:17" x14ac:dyDescent="0.2">
      <c r="A3" s="263" t="s">
        <v>33</v>
      </c>
      <c r="B3" s="264"/>
      <c r="C3" s="50">
        <v>1000008911</v>
      </c>
      <c r="D3" s="50">
        <v>1000006492</v>
      </c>
      <c r="E3" s="50" t="s">
        <v>102</v>
      </c>
      <c r="F3" s="50" t="s">
        <v>103</v>
      </c>
      <c r="G3" s="51">
        <v>1000008405</v>
      </c>
      <c r="H3" s="50" t="s">
        <v>104</v>
      </c>
      <c r="I3" s="50" t="s">
        <v>105</v>
      </c>
      <c r="J3" s="50">
        <v>1000008388</v>
      </c>
      <c r="K3" s="50">
        <v>1000006458</v>
      </c>
      <c r="L3" s="50">
        <v>1000004980</v>
      </c>
      <c r="M3" s="50">
        <v>1000005232</v>
      </c>
      <c r="N3" s="50">
        <v>1000009938</v>
      </c>
      <c r="O3" s="50">
        <v>1000008201</v>
      </c>
      <c r="P3" s="50">
        <v>1000008092</v>
      </c>
      <c r="Q3" s="50">
        <v>1000008094</v>
      </c>
    </row>
    <row r="4" spans="1:17" x14ac:dyDescent="0.2">
      <c r="A4" s="263" t="s">
        <v>41</v>
      </c>
      <c r="B4" s="264"/>
      <c r="C4" s="50" t="s">
        <v>42</v>
      </c>
      <c r="D4" s="50" t="s">
        <v>42</v>
      </c>
      <c r="E4" s="50" t="s">
        <v>44</v>
      </c>
      <c r="F4" s="50" t="s">
        <v>48</v>
      </c>
      <c r="G4" s="50" t="s">
        <v>48</v>
      </c>
      <c r="H4" s="50" t="s">
        <v>48</v>
      </c>
      <c r="I4" s="50" t="s">
        <v>48</v>
      </c>
      <c r="J4" s="50" t="s">
        <v>48</v>
      </c>
      <c r="K4" s="50" t="s">
        <v>48</v>
      </c>
      <c r="L4" s="50" t="s">
        <v>48</v>
      </c>
      <c r="M4" s="197" t="s">
        <v>47</v>
      </c>
      <c r="N4" s="197" t="s">
        <v>47</v>
      </c>
      <c r="O4" s="50" t="s">
        <v>42</v>
      </c>
      <c r="P4" s="50" t="s">
        <v>47</v>
      </c>
      <c r="Q4" s="50" t="s">
        <v>47</v>
      </c>
    </row>
    <row r="5" spans="1:17" x14ac:dyDescent="0.2">
      <c r="A5" s="263" t="s">
        <v>106</v>
      </c>
      <c r="B5" s="264"/>
      <c r="C5" s="50">
        <v>2</v>
      </c>
      <c r="D5" s="50">
        <v>2.2000000000000002</v>
      </c>
      <c r="E5" s="50">
        <v>2.25</v>
      </c>
      <c r="F5" s="50">
        <v>1.05</v>
      </c>
      <c r="G5" s="50">
        <v>1.05</v>
      </c>
      <c r="H5" s="50">
        <v>1.05</v>
      </c>
      <c r="I5" s="50">
        <v>1.05</v>
      </c>
      <c r="J5" s="50">
        <v>1.05</v>
      </c>
      <c r="K5" s="50">
        <v>1.05</v>
      </c>
      <c r="L5" s="50">
        <v>1.05</v>
      </c>
      <c r="M5" s="50">
        <v>1</v>
      </c>
      <c r="N5" s="50">
        <v>1.05</v>
      </c>
      <c r="O5" s="50">
        <v>1.5</v>
      </c>
      <c r="P5" s="50">
        <v>1.05</v>
      </c>
      <c r="Q5" s="50">
        <v>1.05</v>
      </c>
    </row>
    <row r="6" spans="1:17" x14ac:dyDescent="0.2">
      <c r="A6" s="263" t="s">
        <v>62</v>
      </c>
      <c r="B6" s="264"/>
      <c r="C6" s="50">
        <v>8</v>
      </c>
      <c r="D6" s="50">
        <v>7</v>
      </c>
      <c r="E6" s="50">
        <v>8</v>
      </c>
      <c r="F6" s="50">
        <v>10</v>
      </c>
      <c r="G6" s="50">
        <v>10</v>
      </c>
      <c r="H6" s="50">
        <v>10</v>
      </c>
      <c r="I6" s="50">
        <v>10</v>
      </c>
      <c r="J6" s="50">
        <v>12</v>
      </c>
      <c r="K6" s="50">
        <v>6</v>
      </c>
      <c r="L6" s="50">
        <v>10</v>
      </c>
      <c r="M6" s="50">
        <v>6</v>
      </c>
      <c r="N6" s="50">
        <v>12</v>
      </c>
      <c r="O6" s="50">
        <v>8</v>
      </c>
      <c r="P6" s="50">
        <v>10</v>
      </c>
      <c r="Q6" s="50">
        <v>12</v>
      </c>
    </row>
    <row r="7" spans="1:17" x14ac:dyDescent="0.2">
      <c r="A7" s="263" t="s">
        <v>63</v>
      </c>
      <c r="B7" s="264"/>
      <c r="C7" s="51">
        <v>7797906001356</v>
      </c>
      <c r="D7" s="51">
        <v>7896105800309</v>
      </c>
      <c r="E7" s="51">
        <v>7797906000120</v>
      </c>
      <c r="F7" s="51">
        <v>7797906054451</v>
      </c>
      <c r="G7" s="51">
        <v>7896105800552</v>
      </c>
      <c r="H7" s="51">
        <v>7797906054406</v>
      </c>
      <c r="I7" s="51">
        <v>7797906054413</v>
      </c>
      <c r="J7" s="51">
        <v>7896105800545</v>
      </c>
      <c r="K7" s="51">
        <v>7896105800279</v>
      </c>
      <c r="L7" s="51">
        <v>7896105800217</v>
      </c>
      <c r="M7" s="51">
        <v>8710438107685</v>
      </c>
      <c r="N7" s="51">
        <v>7896105800934</v>
      </c>
      <c r="O7" s="51">
        <v>7896105800514</v>
      </c>
      <c r="P7" s="51">
        <v>7898994420729</v>
      </c>
      <c r="Q7" s="51">
        <v>7898994420774</v>
      </c>
    </row>
    <row r="8" spans="1:17" ht="15" customHeight="1" x14ac:dyDescent="0.2">
      <c r="A8" s="265" t="s">
        <v>66</v>
      </c>
      <c r="B8" s="266"/>
      <c r="C8" s="52">
        <v>27797906001350</v>
      </c>
      <c r="D8" s="52">
        <v>17896105800306</v>
      </c>
      <c r="E8" s="52">
        <v>17797906000127</v>
      </c>
      <c r="F8" s="52">
        <v>17797906054458</v>
      </c>
      <c r="G8" s="51">
        <v>17896105800559</v>
      </c>
      <c r="H8" s="52">
        <v>17797906054403</v>
      </c>
      <c r="I8" s="52">
        <v>17797906054410</v>
      </c>
      <c r="J8" s="52" t="s">
        <v>107</v>
      </c>
      <c r="K8" s="52">
        <v>17896105800276</v>
      </c>
      <c r="L8" s="52">
        <v>17896105800214</v>
      </c>
      <c r="M8" s="52">
        <v>8710438107692</v>
      </c>
      <c r="N8" s="52">
        <v>17896105800931</v>
      </c>
      <c r="O8" s="52">
        <v>17896105800511</v>
      </c>
      <c r="P8" s="52">
        <v>17898994420726</v>
      </c>
      <c r="Q8" s="52">
        <v>17898994420771</v>
      </c>
    </row>
    <row r="9" spans="1:17" x14ac:dyDescent="0.2">
      <c r="A9" s="288" t="s">
        <v>245</v>
      </c>
      <c r="B9" s="54" t="s">
        <v>109</v>
      </c>
      <c r="C9" s="55">
        <v>2</v>
      </c>
      <c r="D9" s="55">
        <v>2.2000000000000002</v>
      </c>
      <c r="E9" s="55">
        <v>2.25</v>
      </c>
      <c r="F9" s="56">
        <v>1.05</v>
      </c>
      <c r="G9" s="56">
        <v>1.05</v>
      </c>
      <c r="H9" s="56">
        <v>1.05</v>
      </c>
      <c r="I9" s="56">
        <v>1.05</v>
      </c>
      <c r="J9" s="56">
        <v>1.05</v>
      </c>
      <c r="K9" s="57">
        <v>1.05</v>
      </c>
      <c r="L9" s="57">
        <v>1.05</v>
      </c>
      <c r="M9" s="198">
        <v>1</v>
      </c>
      <c r="N9" s="198">
        <v>1.05</v>
      </c>
      <c r="O9" s="57">
        <v>1.5</v>
      </c>
      <c r="P9" s="57">
        <v>1.05</v>
      </c>
      <c r="Q9" s="57">
        <v>1.05</v>
      </c>
    </row>
    <row r="10" spans="1:17" x14ac:dyDescent="0.2">
      <c r="A10" s="289"/>
      <c r="B10" s="59" t="s">
        <v>111</v>
      </c>
      <c r="C10" s="60">
        <f>C9+0.05</f>
        <v>2.0499999999999998</v>
      </c>
      <c r="D10" s="60">
        <f t="shared" ref="D10:Q10" si="0">D9+0.05</f>
        <v>2.25</v>
      </c>
      <c r="E10" s="60">
        <f t="shared" si="0"/>
        <v>2.2999999999999998</v>
      </c>
      <c r="F10" s="60">
        <f t="shared" si="0"/>
        <v>1.1000000000000001</v>
      </c>
      <c r="G10" s="60">
        <f t="shared" si="0"/>
        <v>1.1000000000000001</v>
      </c>
      <c r="H10" s="60">
        <f t="shared" si="0"/>
        <v>1.1000000000000001</v>
      </c>
      <c r="I10" s="60">
        <f t="shared" si="0"/>
        <v>1.1000000000000001</v>
      </c>
      <c r="J10" s="60">
        <f t="shared" si="0"/>
        <v>1.1000000000000001</v>
      </c>
      <c r="K10" s="60">
        <f t="shared" si="0"/>
        <v>1.1000000000000001</v>
      </c>
      <c r="L10" s="60">
        <f t="shared" si="0"/>
        <v>1.1000000000000001</v>
      </c>
      <c r="M10" s="60">
        <f t="shared" si="0"/>
        <v>1.05</v>
      </c>
      <c r="N10" s="60">
        <f t="shared" si="0"/>
        <v>1.1000000000000001</v>
      </c>
      <c r="O10" s="60">
        <f t="shared" si="0"/>
        <v>1.55</v>
      </c>
      <c r="P10" s="60">
        <f t="shared" si="0"/>
        <v>1.1000000000000001</v>
      </c>
      <c r="Q10" s="60">
        <f t="shared" si="0"/>
        <v>1.1000000000000001</v>
      </c>
    </row>
    <row r="11" spans="1:17" x14ac:dyDescent="0.2">
      <c r="A11" s="289"/>
      <c r="B11" s="59" t="s">
        <v>70</v>
      </c>
      <c r="C11" s="61">
        <v>275</v>
      </c>
      <c r="D11" s="61">
        <v>325</v>
      </c>
      <c r="E11" s="61">
        <v>400</v>
      </c>
      <c r="F11" s="61">
        <v>275</v>
      </c>
      <c r="G11" s="61">
        <v>270</v>
      </c>
      <c r="H11" s="61">
        <v>245</v>
      </c>
      <c r="I11" s="61">
        <v>245</v>
      </c>
      <c r="J11" s="61">
        <v>270</v>
      </c>
      <c r="K11" s="63">
        <v>240</v>
      </c>
      <c r="L11" s="63">
        <v>225</v>
      </c>
      <c r="M11" s="63">
        <f>540/2</f>
        <v>270</v>
      </c>
      <c r="N11" s="63">
        <v>270</v>
      </c>
      <c r="O11" s="63">
        <v>275</v>
      </c>
      <c r="P11" s="63">
        <f>540/2</f>
        <v>270</v>
      </c>
      <c r="Q11" s="63">
        <f>540/2</f>
        <v>270</v>
      </c>
    </row>
    <row r="12" spans="1:17" x14ac:dyDescent="0.2">
      <c r="A12" s="289"/>
      <c r="B12" s="59" t="s">
        <v>71</v>
      </c>
      <c r="C12" s="61">
        <v>350</v>
      </c>
      <c r="D12" s="61">
        <v>350</v>
      </c>
      <c r="E12" s="61">
        <v>299</v>
      </c>
      <c r="F12" s="61">
        <v>277</v>
      </c>
      <c r="G12" s="61">
        <v>325</v>
      </c>
      <c r="H12" s="61">
        <v>307</v>
      </c>
      <c r="I12" s="61">
        <v>227</v>
      </c>
      <c r="J12" s="61">
        <v>325</v>
      </c>
      <c r="K12" s="63">
        <v>340</v>
      </c>
      <c r="L12" s="63">
        <v>360</v>
      </c>
      <c r="M12" s="63">
        <v>305</v>
      </c>
      <c r="N12" s="63">
        <v>325</v>
      </c>
      <c r="O12" s="63">
        <v>370</v>
      </c>
      <c r="P12" s="63">
        <v>305</v>
      </c>
      <c r="Q12" s="63">
        <v>305</v>
      </c>
    </row>
    <row r="13" spans="1:17" ht="15" customHeight="1" x14ac:dyDescent="0.2">
      <c r="A13" s="290"/>
      <c r="B13" s="66" t="s">
        <v>72</v>
      </c>
      <c r="C13" s="64">
        <v>65</v>
      </c>
      <c r="D13" s="64">
        <v>65</v>
      </c>
      <c r="E13" s="64">
        <v>65</v>
      </c>
      <c r="F13" s="64">
        <v>65</v>
      </c>
      <c r="G13" s="64">
        <v>60</v>
      </c>
      <c r="H13" s="64">
        <v>60</v>
      </c>
      <c r="I13" s="64">
        <v>60</v>
      </c>
      <c r="J13" s="64">
        <v>65</v>
      </c>
      <c r="K13" s="67">
        <v>50</v>
      </c>
      <c r="L13" s="67">
        <v>65</v>
      </c>
      <c r="M13" s="67">
        <v>60</v>
      </c>
      <c r="N13" s="67">
        <v>65</v>
      </c>
      <c r="O13" s="67">
        <v>65</v>
      </c>
      <c r="P13" s="67">
        <v>60</v>
      </c>
      <c r="Q13" s="67">
        <v>60</v>
      </c>
    </row>
    <row r="14" spans="1:17" x14ac:dyDescent="0.2">
      <c r="A14" s="291" t="s">
        <v>246</v>
      </c>
      <c r="B14" s="69" t="s">
        <v>109</v>
      </c>
      <c r="C14" s="70">
        <f>C9*C6</f>
        <v>16</v>
      </c>
      <c r="D14" s="70">
        <f t="shared" ref="D14:Q14" si="1">D9*D6</f>
        <v>15.400000000000002</v>
      </c>
      <c r="E14" s="70">
        <f t="shared" si="1"/>
        <v>18</v>
      </c>
      <c r="F14" s="70">
        <f t="shared" si="1"/>
        <v>10.5</v>
      </c>
      <c r="G14" s="70">
        <f t="shared" si="1"/>
        <v>10.5</v>
      </c>
      <c r="H14" s="70">
        <f t="shared" si="1"/>
        <v>10.5</v>
      </c>
      <c r="I14" s="70">
        <f t="shared" si="1"/>
        <v>10.5</v>
      </c>
      <c r="J14" s="70">
        <f t="shared" si="1"/>
        <v>12.600000000000001</v>
      </c>
      <c r="K14" s="70">
        <f t="shared" si="1"/>
        <v>6.3000000000000007</v>
      </c>
      <c r="L14" s="70">
        <f t="shared" si="1"/>
        <v>10.5</v>
      </c>
      <c r="M14" s="70">
        <f t="shared" si="1"/>
        <v>6</v>
      </c>
      <c r="N14" s="70">
        <f t="shared" si="1"/>
        <v>12.600000000000001</v>
      </c>
      <c r="O14" s="70">
        <f t="shared" si="1"/>
        <v>12</v>
      </c>
      <c r="P14" s="70">
        <f t="shared" si="1"/>
        <v>10.5</v>
      </c>
      <c r="Q14" s="70">
        <f t="shared" si="1"/>
        <v>12.600000000000001</v>
      </c>
    </row>
    <row r="15" spans="1:17" x14ac:dyDescent="0.2">
      <c r="A15" s="292"/>
      <c r="B15" s="72" t="s">
        <v>111</v>
      </c>
      <c r="C15" s="73">
        <v>16.523</v>
      </c>
      <c r="D15" s="73">
        <v>15.85</v>
      </c>
      <c r="E15" s="73">
        <v>18.690000000000001</v>
      </c>
      <c r="F15" s="50">
        <v>10.95</v>
      </c>
      <c r="G15" s="50">
        <v>11</v>
      </c>
      <c r="H15" s="50">
        <v>10.92</v>
      </c>
      <c r="I15" s="50">
        <v>10.92</v>
      </c>
      <c r="J15" s="50">
        <v>13.100000000000001</v>
      </c>
      <c r="K15" s="50">
        <v>6.68</v>
      </c>
      <c r="L15" s="50">
        <v>11.025</v>
      </c>
      <c r="M15" s="50">
        <v>6.3</v>
      </c>
      <c r="N15" s="50">
        <v>13.1</v>
      </c>
      <c r="O15" s="50">
        <v>12.632999999999999</v>
      </c>
      <c r="P15" s="50">
        <v>11</v>
      </c>
      <c r="Q15" s="50">
        <v>13.100000000000001</v>
      </c>
    </row>
    <row r="16" spans="1:17" x14ac:dyDescent="0.2">
      <c r="A16" s="292"/>
      <c r="B16" s="72" t="s">
        <v>70</v>
      </c>
      <c r="C16" s="50">
        <v>489</v>
      </c>
      <c r="D16" s="50">
        <v>495</v>
      </c>
      <c r="E16" s="50">
        <v>489</v>
      </c>
      <c r="F16" s="50">
        <v>465</v>
      </c>
      <c r="G16" s="50">
        <v>393</v>
      </c>
      <c r="H16" s="50">
        <v>489</v>
      </c>
      <c r="I16" s="50">
        <v>489</v>
      </c>
      <c r="J16" s="50">
        <v>393</v>
      </c>
      <c r="K16" s="50">
        <v>472</v>
      </c>
      <c r="L16" s="50">
        <v>380</v>
      </c>
      <c r="M16" s="50">
        <v>398</v>
      </c>
      <c r="N16" s="50">
        <v>393</v>
      </c>
      <c r="O16" s="50">
        <v>489</v>
      </c>
      <c r="P16" s="50">
        <v>393</v>
      </c>
      <c r="Q16" s="50">
        <v>393</v>
      </c>
    </row>
    <row r="17" spans="1:17" x14ac:dyDescent="0.2">
      <c r="A17" s="292"/>
      <c r="B17" s="72" t="s">
        <v>71</v>
      </c>
      <c r="C17" s="50">
        <v>289</v>
      </c>
      <c r="D17" s="50">
        <v>294</v>
      </c>
      <c r="E17" s="50">
        <v>289</v>
      </c>
      <c r="F17" s="50">
        <v>294</v>
      </c>
      <c r="G17" s="50">
        <v>290</v>
      </c>
      <c r="H17" s="50">
        <v>289</v>
      </c>
      <c r="I17" s="50">
        <v>289</v>
      </c>
      <c r="J17" s="50">
        <v>290</v>
      </c>
      <c r="K17" s="50">
        <v>238</v>
      </c>
      <c r="L17" s="50">
        <v>285</v>
      </c>
      <c r="M17" s="50">
        <v>265</v>
      </c>
      <c r="N17" s="50">
        <v>290</v>
      </c>
      <c r="O17" s="50">
        <v>289</v>
      </c>
      <c r="P17" s="50">
        <v>290</v>
      </c>
      <c r="Q17" s="50">
        <v>290</v>
      </c>
    </row>
    <row r="18" spans="1:17" ht="15" customHeight="1" x14ac:dyDescent="0.2">
      <c r="A18" s="293"/>
      <c r="B18" s="76" t="s">
        <v>72</v>
      </c>
      <c r="C18" s="77">
        <v>265</v>
      </c>
      <c r="D18" s="77">
        <v>249</v>
      </c>
      <c r="E18" s="77">
        <v>323</v>
      </c>
      <c r="F18" s="77">
        <v>229</v>
      </c>
      <c r="G18" s="77">
        <v>265</v>
      </c>
      <c r="H18" s="77">
        <v>215</v>
      </c>
      <c r="I18" s="77">
        <v>185</v>
      </c>
      <c r="J18" s="77">
        <v>265</v>
      </c>
      <c r="K18" s="77">
        <v>160</v>
      </c>
      <c r="L18" s="77">
        <v>320</v>
      </c>
      <c r="M18" s="77">
        <v>170</v>
      </c>
      <c r="N18" s="77">
        <v>365</v>
      </c>
      <c r="O18" s="77">
        <v>215</v>
      </c>
      <c r="P18" s="77">
        <v>265</v>
      </c>
      <c r="Q18" s="77">
        <v>265</v>
      </c>
    </row>
    <row r="19" spans="1:17" x14ac:dyDescent="0.2">
      <c r="A19" s="267" t="s">
        <v>233</v>
      </c>
      <c r="B19" s="79" t="s">
        <v>74</v>
      </c>
      <c r="C19" s="56">
        <v>8</v>
      </c>
      <c r="D19" s="56">
        <v>8</v>
      </c>
      <c r="E19" s="56">
        <v>8</v>
      </c>
      <c r="F19" s="56">
        <v>8</v>
      </c>
      <c r="G19" s="56">
        <v>10</v>
      </c>
      <c r="H19" s="212">
        <v>8</v>
      </c>
      <c r="I19" s="56">
        <v>8</v>
      </c>
      <c r="J19" s="56">
        <v>10</v>
      </c>
      <c r="K19" s="56">
        <v>10</v>
      </c>
      <c r="L19" s="56">
        <v>10</v>
      </c>
      <c r="M19" s="56">
        <v>10</v>
      </c>
      <c r="N19" s="56">
        <v>10</v>
      </c>
      <c r="O19" s="56">
        <v>8</v>
      </c>
      <c r="P19" s="56">
        <v>10</v>
      </c>
      <c r="Q19" s="56">
        <v>10</v>
      </c>
    </row>
    <row r="20" spans="1:17" x14ac:dyDescent="0.2">
      <c r="A20" s="268"/>
      <c r="B20" s="81" t="s">
        <v>75</v>
      </c>
      <c r="C20" s="61">
        <v>7</v>
      </c>
      <c r="D20" s="61">
        <v>7</v>
      </c>
      <c r="E20" s="61">
        <v>6</v>
      </c>
      <c r="F20" s="61">
        <v>8</v>
      </c>
      <c r="G20" s="61">
        <v>7</v>
      </c>
      <c r="H20" s="213">
        <v>9</v>
      </c>
      <c r="I20" s="61">
        <v>10</v>
      </c>
      <c r="J20" s="61">
        <v>7</v>
      </c>
      <c r="K20" s="61">
        <v>12</v>
      </c>
      <c r="L20" s="61">
        <v>6</v>
      </c>
      <c r="M20" s="61">
        <v>9</v>
      </c>
      <c r="N20" s="61">
        <v>7</v>
      </c>
      <c r="O20" s="61">
        <v>8</v>
      </c>
      <c r="P20" s="61">
        <v>7</v>
      </c>
      <c r="Q20" s="61">
        <v>7</v>
      </c>
    </row>
    <row r="21" spans="1:17" x14ac:dyDescent="0.2">
      <c r="A21" s="268"/>
      <c r="B21" s="81" t="s">
        <v>76</v>
      </c>
      <c r="C21" s="61">
        <f t="shared" ref="C21:Q21" si="2">C19*C20</f>
        <v>56</v>
      </c>
      <c r="D21" s="61">
        <f t="shared" si="2"/>
        <v>56</v>
      </c>
      <c r="E21" s="61">
        <f t="shared" si="2"/>
        <v>48</v>
      </c>
      <c r="F21" s="61">
        <f t="shared" si="2"/>
        <v>64</v>
      </c>
      <c r="G21" s="61">
        <f t="shared" si="2"/>
        <v>70</v>
      </c>
      <c r="H21" s="61">
        <f t="shared" si="2"/>
        <v>72</v>
      </c>
      <c r="I21" s="61">
        <f t="shared" si="2"/>
        <v>80</v>
      </c>
      <c r="J21" s="61">
        <f t="shared" si="2"/>
        <v>70</v>
      </c>
      <c r="K21" s="61">
        <f t="shared" si="2"/>
        <v>120</v>
      </c>
      <c r="L21" s="61">
        <f t="shared" si="2"/>
        <v>60</v>
      </c>
      <c r="M21" s="61">
        <v>90</v>
      </c>
      <c r="N21" s="61">
        <f>N19*N20</f>
        <v>70</v>
      </c>
      <c r="O21" s="61">
        <f t="shared" si="2"/>
        <v>64</v>
      </c>
      <c r="P21" s="61">
        <f t="shared" si="2"/>
        <v>70</v>
      </c>
      <c r="Q21" s="61">
        <f t="shared" si="2"/>
        <v>70</v>
      </c>
    </row>
    <row r="22" spans="1:17" x14ac:dyDescent="0.2">
      <c r="A22" s="268"/>
      <c r="B22" s="81" t="s">
        <v>70</v>
      </c>
      <c r="C22" s="61">
        <v>1200</v>
      </c>
      <c r="D22" s="61">
        <v>1200</v>
      </c>
      <c r="E22" s="61">
        <v>1200</v>
      </c>
      <c r="F22" s="61">
        <v>1200</v>
      </c>
      <c r="G22" s="61">
        <v>1200</v>
      </c>
      <c r="H22" s="61">
        <v>1200</v>
      </c>
      <c r="I22" s="61">
        <v>1200</v>
      </c>
      <c r="J22" s="61">
        <v>1200</v>
      </c>
      <c r="K22" s="61">
        <v>1200</v>
      </c>
      <c r="L22" s="61">
        <v>1200</v>
      </c>
      <c r="M22" s="61">
        <v>1200</v>
      </c>
      <c r="N22" s="61">
        <v>1200</v>
      </c>
      <c r="O22" s="61">
        <v>1200</v>
      </c>
      <c r="P22" s="61">
        <v>1200</v>
      </c>
      <c r="Q22" s="61">
        <v>1200</v>
      </c>
    </row>
    <row r="23" spans="1:17" x14ac:dyDescent="0.2">
      <c r="A23" s="268"/>
      <c r="B23" s="81" t="s">
        <v>71</v>
      </c>
      <c r="C23" s="61">
        <v>1000</v>
      </c>
      <c r="D23" s="61">
        <v>1000</v>
      </c>
      <c r="E23" s="61">
        <v>1000</v>
      </c>
      <c r="F23" s="61">
        <v>1000</v>
      </c>
      <c r="G23" s="61">
        <v>1000</v>
      </c>
      <c r="H23" s="61">
        <v>1000</v>
      </c>
      <c r="I23" s="61">
        <v>1000</v>
      </c>
      <c r="J23" s="61">
        <v>1000</v>
      </c>
      <c r="K23" s="61">
        <v>1000</v>
      </c>
      <c r="L23" s="61">
        <v>80</v>
      </c>
      <c r="M23" s="61">
        <v>800</v>
      </c>
      <c r="N23" s="61">
        <v>1000</v>
      </c>
      <c r="O23" s="61">
        <v>1000</v>
      </c>
      <c r="P23" s="61">
        <v>1000</v>
      </c>
      <c r="Q23" s="61">
        <v>1000</v>
      </c>
    </row>
    <row r="24" spans="1:17" x14ac:dyDescent="0.2">
      <c r="A24" s="268"/>
      <c r="B24" s="81" t="s">
        <v>72</v>
      </c>
      <c r="C24" s="39">
        <f t="shared" ref="C24" si="3">(C18+9)*C20+150</f>
        <v>2068</v>
      </c>
      <c r="D24" s="39">
        <v>2000</v>
      </c>
      <c r="E24" s="39">
        <v>2100</v>
      </c>
      <c r="F24" s="39">
        <v>1982</v>
      </c>
      <c r="G24" s="39">
        <v>2005</v>
      </c>
      <c r="H24" s="39">
        <v>2144</v>
      </c>
      <c r="I24" s="39">
        <v>2150</v>
      </c>
      <c r="J24" s="39">
        <v>2005</v>
      </c>
      <c r="K24" s="39">
        <v>2070</v>
      </c>
      <c r="L24" s="39">
        <v>2130</v>
      </c>
      <c r="M24" s="39">
        <v>1850</v>
      </c>
      <c r="N24" s="39">
        <v>2005</v>
      </c>
      <c r="O24" s="39">
        <v>2016</v>
      </c>
      <c r="P24" s="39">
        <v>2005</v>
      </c>
      <c r="Q24" s="39">
        <v>2005</v>
      </c>
    </row>
    <row r="25" spans="1:17" x14ac:dyDescent="0.2">
      <c r="A25" s="268"/>
      <c r="B25" s="81" t="s">
        <v>124</v>
      </c>
      <c r="C25" s="222">
        <f>C21*C14</f>
        <v>896</v>
      </c>
      <c r="D25" s="222">
        <f>D21*D14</f>
        <v>862.40000000000009</v>
      </c>
      <c r="E25" s="222">
        <f>E21*E14</f>
        <v>864</v>
      </c>
      <c r="F25" s="222">
        <f t="shared" ref="F25:Q25" si="4">F21*F14</f>
        <v>672</v>
      </c>
      <c r="G25" s="222">
        <f t="shared" si="4"/>
        <v>735</v>
      </c>
      <c r="H25" s="222">
        <f t="shared" si="4"/>
        <v>756</v>
      </c>
      <c r="I25" s="222">
        <f t="shared" si="4"/>
        <v>840</v>
      </c>
      <c r="J25" s="222">
        <f t="shared" si="4"/>
        <v>882.00000000000011</v>
      </c>
      <c r="K25" s="222">
        <f t="shared" si="4"/>
        <v>756.00000000000011</v>
      </c>
      <c r="L25" s="222">
        <f t="shared" si="4"/>
        <v>630</v>
      </c>
      <c r="M25" s="222">
        <f t="shared" si="4"/>
        <v>540</v>
      </c>
      <c r="N25" s="222">
        <f t="shared" si="4"/>
        <v>882.00000000000011</v>
      </c>
      <c r="O25" s="222">
        <f t="shared" si="4"/>
        <v>768</v>
      </c>
      <c r="P25" s="222">
        <f t="shared" si="4"/>
        <v>735</v>
      </c>
      <c r="Q25" s="222">
        <f t="shared" si="4"/>
        <v>882.00000000000011</v>
      </c>
    </row>
    <row r="26" spans="1:17" x14ac:dyDescent="0.2">
      <c r="A26" s="287"/>
      <c r="B26" s="84" t="s">
        <v>125</v>
      </c>
      <c r="C26" s="223"/>
      <c r="D26" s="223"/>
      <c r="E26" s="223"/>
      <c r="F26" s="223"/>
      <c r="G26" s="223">
        <v>800</v>
      </c>
      <c r="H26" s="223"/>
      <c r="I26" s="223"/>
      <c r="J26" s="223">
        <v>947</v>
      </c>
      <c r="K26" s="223">
        <v>837.07</v>
      </c>
      <c r="L26" s="223">
        <v>380.04</v>
      </c>
      <c r="M26" s="223">
        <v>591.54999999999995</v>
      </c>
      <c r="N26" s="223">
        <v>947</v>
      </c>
      <c r="O26" s="223"/>
      <c r="P26" s="223">
        <v>800</v>
      </c>
      <c r="Q26" s="223">
        <v>947</v>
      </c>
    </row>
    <row r="27" spans="1:17" x14ac:dyDescent="0.2">
      <c r="A27" s="304" t="s">
        <v>77</v>
      </c>
      <c r="B27" s="305"/>
      <c r="C27" s="85" t="s">
        <v>78</v>
      </c>
      <c r="D27" s="85" t="s">
        <v>78</v>
      </c>
      <c r="E27" s="85" t="s">
        <v>78</v>
      </c>
      <c r="F27" s="85" t="s">
        <v>78</v>
      </c>
      <c r="G27" s="85" t="s">
        <v>80</v>
      </c>
      <c r="H27" s="85" t="s">
        <v>78</v>
      </c>
      <c r="I27" s="85" t="s">
        <v>78</v>
      </c>
      <c r="J27" s="85" t="s">
        <v>80</v>
      </c>
      <c r="K27" s="85" t="s">
        <v>78</v>
      </c>
      <c r="L27" s="85" t="s">
        <v>79</v>
      </c>
      <c r="M27" s="85" t="s">
        <v>79</v>
      </c>
      <c r="N27" s="85" t="s">
        <v>80</v>
      </c>
      <c r="O27" s="85" t="s">
        <v>78</v>
      </c>
      <c r="P27" s="85" t="s">
        <v>80</v>
      </c>
      <c r="Q27" s="85" t="s">
        <v>80</v>
      </c>
    </row>
    <row r="28" spans="1:17" x14ac:dyDescent="0.2">
      <c r="A28" s="263" t="s">
        <v>83</v>
      </c>
      <c r="B28" s="264"/>
      <c r="C28" s="50" t="s">
        <v>84</v>
      </c>
      <c r="D28" s="50" t="s">
        <v>84</v>
      </c>
      <c r="E28" s="50" t="s">
        <v>84</v>
      </c>
      <c r="F28" s="50" t="s">
        <v>89</v>
      </c>
      <c r="G28" s="50" t="s">
        <v>89</v>
      </c>
      <c r="H28" s="50" t="s">
        <v>84</v>
      </c>
      <c r="I28" s="50" t="s">
        <v>84</v>
      </c>
      <c r="J28" s="50" t="s">
        <v>84</v>
      </c>
      <c r="K28" s="50" t="s">
        <v>89</v>
      </c>
      <c r="L28" s="50" t="s">
        <v>85</v>
      </c>
      <c r="M28" s="50" t="s">
        <v>214</v>
      </c>
      <c r="N28" s="50" t="s">
        <v>85</v>
      </c>
      <c r="O28" s="50" t="s">
        <v>84</v>
      </c>
      <c r="P28" s="50" t="s">
        <v>84</v>
      </c>
      <c r="Q28" s="50" t="s">
        <v>84</v>
      </c>
    </row>
    <row r="29" spans="1:17" ht="15.75" thickBot="1" x14ac:dyDescent="0.25">
      <c r="A29" s="302" t="s">
        <v>91</v>
      </c>
      <c r="B29" s="303"/>
      <c r="C29" s="86" t="s">
        <v>92</v>
      </c>
      <c r="D29" s="86" t="s">
        <v>92</v>
      </c>
      <c r="E29" s="86" t="s">
        <v>92</v>
      </c>
      <c r="F29" s="86" t="s">
        <v>92</v>
      </c>
      <c r="G29" s="86" t="s">
        <v>92</v>
      </c>
      <c r="H29" s="86" t="s">
        <v>92</v>
      </c>
      <c r="I29" s="86" t="s">
        <v>92</v>
      </c>
      <c r="J29" s="86" t="s">
        <v>92</v>
      </c>
      <c r="K29" s="86" t="s">
        <v>117</v>
      </c>
      <c r="L29" s="86" t="s">
        <v>93</v>
      </c>
      <c r="M29" s="86" t="s">
        <v>94</v>
      </c>
      <c r="N29" s="86" t="s">
        <v>92</v>
      </c>
      <c r="O29" s="86" t="s">
        <v>92</v>
      </c>
      <c r="P29" s="86" t="s">
        <v>92</v>
      </c>
      <c r="Q29" s="86" t="s">
        <v>92</v>
      </c>
    </row>
    <row r="30" spans="1:17" x14ac:dyDescent="0.2">
      <c r="F30" s="199"/>
      <c r="G30" s="200"/>
      <c r="H30" s="200"/>
      <c r="I30" s="200"/>
      <c r="J30" s="200"/>
      <c r="K30" s="200"/>
      <c r="L30" s="200"/>
      <c r="M30" s="200"/>
      <c r="N30" s="200"/>
    </row>
    <row r="31" spans="1:17" x14ac:dyDescent="0.2">
      <c r="F31" s="200"/>
      <c r="G31" s="200"/>
      <c r="H31" s="200"/>
      <c r="I31" s="200"/>
      <c r="J31" s="200"/>
      <c r="K31" s="200"/>
      <c r="L31" s="200"/>
      <c r="M31" s="200"/>
      <c r="N31" s="200"/>
    </row>
  </sheetData>
  <mergeCells count="17">
    <mergeCell ref="A29:B29"/>
    <mergeCell ref="A5:B5"/>
    <mergeCell ref="A6:B6"/>
    <mergeCell ref="A7:B7"/>
    <mergeCell ref="A8:B8"/>
    <mergeCell ref="A27:B27"/>
    <mergeCell ref="A28:B28"/>
    <mergeCell ref="K1:N1"/>
    <mergeCell ref="A19:A26"/>
    <mergeCell ref="A9:A13"/>
    <mergeCell ref="A14:A18"/>
    <mergeCell ref="P1:Q1"/>
    <mergeCell ref="A4:B4"/>
    <mergeCell ref="C1:E1"/>
    <mergeCell ref="F1:J1"/>
    <mergeCell ref="A2:B2"/>
    <mergeCell ref="A3:B3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9"/>
  <sheetViews>
    <sheetView showGridLines="0" tabSelected="1" zoomScale="80" zoomScaleNormal="80" workbookViewId="0">
      <pane xSplit="2" ySplit="1" topLeftCell="K2" activePane="bottomRight" state="frozen"/>
      <selection pane="bottomLeft" activeCell="A2" sqref="A2"/>
      <selection pane="topRight" activeCell="C1" sqref="C1"/>
      <selection pane="bottomRight" activeCell="Y38" sqref="Y38"/>
    </sheetView>
  </sheetViews>
  <sheetFormatPr defaultRowHeight="15" x14ac:dyDescent="0.2"/>
  <cols>
    <col min="1" max="1" width="11.703125" customWidth="1"/>
    <col min="2" max="2" width="18.5625" customWidth="1"/>
    <col min="3" max="5" width="16.0078125" customWidth="1"/>
    <col min="6" max="6" width="16.0078125" customWidth="1" collapsed="1"/>
    <col min="7" max="7" width="16.27734375" customWidth="1"/>
    <col min="8" max="8" width="17.21875" customWidth="1"/>
    <col min="9" max="9" width="15.46875" bestFit="1" customWidth="1"/>
    <col min="10" max="10" width="16.41015625" bestFit="1" customWidth="1"/>
    <col min="11" max="12" width="16.54296875" customWidth="1"/>
    <col min="13" max="13" width="16.94921875" customWidth="1"/>
    <col min="14" max="14" width="15.6015625" customWidth="1"/>
    <col min="15" max="15" width="16.41015625" customWidth="1"/>
    <col min="16" max="16" width="19.234375" customWidth="1"/>
    <col min="17" max="17" width="15.6015625" customWidth="1"/>
    <col min="18" max="26" width="17.21875" customWidth="1"/>
    <col min="27" max="27" width="16.54296875" bestFit="1" customWidth="1"/>
  </cols>
  <sheetData>
    <row r="1" spans="1:27" s="194" customFormat="1" ht="26.25" thickBot="1" x14ac:dyDescent="0.4">
      <c r="A1" s="192"/>
      <c r="B1" s="192"/>
      <c r="C1" s="270" t="s">
        <v>0</v>
      </c>
      <c r="D1" s="271"/>
      <c r="E1" s="272"/>
      <c r="F1" s="282" t="s">
        <v>257</v>
      </c>
      <c r="G1" s="283"/>
      <c r="H1" s="283"/>
      <c r="I1" s="283"/>
      <c r="J1" s="311" t="s">
        <v>258</v>
      </c>
      <c r="K1" s="312"/>
      <c r="L1" s="312"/>
      <c r="M1" s="273" t="s">
        <v>101</v>
      </c>
      <c r="N1" s="274"/>
      <c r="O1" s="274"/>
      <c r="P1" s="274"/>
      <c r="Q1" s="306" t="s">
        <v>259</v>
      </c>
      <c r="R1" s="307"/>
      <c r="S1" s="307"/>
      <c r="T1" s="307"/>
      <c r="U1" s="307"/>
      <c r="V1" s="307"/>
      <c r="W1" s="307"/>
      <c r="X1" s="307"/>
      <c r="Y1" s="307"/>
      <c r="Z1" s="308"/>
      <c r="AA1" s="225" t="s">
        <v>260</v>
      </c>
    </row>
    <row r="2" spans="1:27" s="194" customFormat="1" ht="78.599999999999994" customHeight="1" thickBot="1" x14ac:dyDescent="0.25">
      <c r="A2" s="309" t="s">
        <v>261</v>
      </c>
      <c r="B2" s="310"/>
      <c r="C2" s="216" t="s">
        <v>262</v>
      </c>
      <c r="D2" s="217" t="s">
        <v>263</v>
      </c>
      <c r="E2" s="214" t="s">
        <v>264</v>
      </c>
      <c r="F2" s="216" t="s">
        <v>265</v>
      </c>
      <c r="G2" s="217" t="s">
        <v>266</v>
      </c>
      <c r="H2" s="217" t="s">
        <v>267</v>
      </c>
      <c r="I2" s="217" t="s">
        <v>268</v>
      </c>
      <c r="J2" s="217" t="s">
        <v>269</v>
      </c>
      <c r="K2" s="217" t="s">
        <v>270</v>
      </c>
      <c r="L2" s="217" t="s">
        <v>271</v>
      </c>
      <c r="M2" s="218" t="s">
        <v>272</v>
      </c>
      <c r="N2" s="218" t="s">
        <v>273</v>
      </c>
      <c r="O2" s="218" t="s">
        <v>274</v>
      </c>
      <c r="P2" s="226" t="s">
        <v>275</v>
      </c>
      <c r="Q2" s="215" t="s">
        <v>276</v>
      </c>
      <c r="R2" s="215" t="s">
        <v>277</v>
      </c>
      <c r="S2" s="215" t="s">
        <v>278</v>
      </c>
      <c r="T2" s="215" t="s">
        <v>279</v>
      </c>
      <c r="U2" s="219" t="s">
        <v>280</v>
      </c>
      <c r="V2" s="219" t="s">
        <v>281</v>
      </c>
      <c r="W2" s="219" t="s">
        <v>282</v>
      </c>
      <c r="X2" s="219" t="s">
        <v>283</v>
      </c>
      <c r="Y2" s="219" t="s">
        <v>284</v>
      </c>
      <c r="Z2" s="216" t="s">
        <v>285</v>
      </c>
      <c r="AA2" s="218" t="s">
        <v>324</v>
      </c>
    </row>
    <row r="3" spans="1:27" ht="15.75" thickBot="1" x14ac:dyDescent="0.25">
      <c r="A3" s="263" t="s">
        <v>286</v>
      </c>
      <c r="B3" s="264"/>
      <c r="C3" s="9">
        <v>110111091</v>
      </c>
      <c r="D3" s="10" t="s">
        <v>102</v>
      </c>
      <c r="E3" s="10">
        <v>110068111</v>
      </c>
      <c r="F3" s="10">
        <v>1000006570</v>
      </c>
      <c r="G3" s="11">
        <v>106339</v>
      </c>
      <c r="H3" s="11">
        <v>1000004001</v>
      </c>
      <c r="I3" s="11">
        <v>1000001354</v>
      </c>
      <c r="J3" s="11">
        <v>1000003041</v>
      </c>
      <c r="K3" s="11">
        <v>3033</v>
      </c>
      <c r="L3" s="11">
        <v>1000008388</v>
      </c>
      <c r="M3" s="11">
        <v>1000007565</v>
      </c>
      <c r="N3" s="11">
        <v>1000007411</v>
      </c>
      <c r="O3" s="11">
        <v>1000007740</v>
      </c>
      <c r="P3" s="227">
        <v>690000</v>
      </c>
      <c r="Q3" s="4">
        <v>1000008980</v>
      </c>
      <c r="R3" s="4">
        <v>1000009947</v>
      </c>
      <c r="S3" s="4">
        <v>1000008978</v>
      </c>
      <c r="T3" s="4">
        <v>1000008977</v>
      </c>
      <c r="U3" s="4">
        <v>1000009938</v>
      </c>
      <c r="V3" s="4">
        <v>1000009625</v>
      </c>
      <c r="W3" s="4">
        <v>1000004980</v>
      </c>
      <c r="X3" s="4">
        <v>1000010105</v>
      </c>
      <c r="Y3" s="4">
        <v>30210951</v>
      </c>
      <c r="Z3" s="4">
        <v>1000005232</v>
      </c>
      <c r="AA3" s="7">
        <v>1000002300</v>
      </c>
    </row>
    <row r="4" spans="1:27" ht="15.75" thickBot="1" x14ac:dyDescent="0.25">
      <c r="A4" s="263" t="s">
        <v>287</v>
      </c>
      <c r="B4" s="264"/>
      <c r="C4" s="9" t="s">
        <v>47</v>
      </c>
      <c r="D4" s="10" t="s">
        <v>47</v>
      </c>
      <c r="E4" s="10" t="s">
        <v>47</v>
      </c>
      <c r="F4" s="10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47</v>
      </c>
      <c r="L4" s="11" t="s">
        <v>47</v>
      </c>
      <c r="M4" s="11" t="s">
        <v>47</v>
      </c>
      <c r="N4" s="11" t="s">
        <v>47</v>
      </c>
      <c r="O4" s="11" t="s">
        <v>47</v>
      </c>
      <c r="P4" s="227" t="s">
        <v>47</v>
      </c>
      <c r="Q4" s="4">
        <v>1000008980</v>
      </c>
      <c r="R4" s="4">
        <v>1000009947</v>
      </c>
      <c r="S4" s="4">
        <v>1000008978</v>
      </c>
      <c r="T4" s="4">
        <v>1000008977</v>
      </c>
      <c r="U4" s="4">
        <v>1000009938</v>
      </c>
      <c r="V4" s="4">
        <v>1000009625</v>
      </c>
      <c r="W4" s="4">
        <v>1000004980</v>
      </c>
      <c r="X4" s="4">
        <v>1000009576</v>
      </c>
      <c r="Y4" s="4">
        <v>1000009907</v>
      </c>
      <c r="Z4" s="4">
        <v>1000005232</v>
      </c>
      <c r="AA4" s="7">
        <v>1000002300</v>
      </c>
    </row>
    <row r="5" spans="1:27" ht="15.75" thickBot="1" x14ac:dyDescent="0.25">
      <c r="A5" s="263" t="s">
        <v>41</v>
      </c>
      <c r="B5" s="264"/>
      <c r="C5" s="9" t="s">
        <v>288</v>
      </c>
      <c r="D5" s="10" t="s">
        <v>289</v>
      </c>
      <c r="E5" s="10" t="s">
        <v>290</v>
      </c>
      <c r="F5" s="19" t="s">
        <v>288</v>
      </c>
      <c r="G5" s="19" t="s">
        <v>291</v>
      </c>
      <c r="H5" s="19" t="s">
        <v>292</v>
      </c>
      <c r="I5" s="19" t="s">
        <v>293</v>
      </c>
      <c r="J5" s="19" t="s">
        <v>294</v>
      </c>
      <c r="K5" s="19" t="s">
        <v>294</v>
      </c>
      <c r="L5" s="18" t="s">
        <v>294</v>
      </c>
      <c r="M5" s="11" t="s">
        <v>295</v>
      </c>
      <c r="N5" s="11" t="s">
        <v>296</v>
      </c>
      <c r="O5" s="11" t="s">
        <v>210</v>
      </c>
      <c r="P5" s="227" t="s">
        <v>47</v>
      </c>
      <c r="Q5" s="10" t="s">
        <v>297</v>
      </c>
      <c r="R5" s="10" t="s">
        <v>297</v>
      </c>
      <c r="S5" s="10" t="s">
        <v>297</v>
      </c>
      <c r="T5" s="10" t="s">
        <v>297</v>
      </c>
      <c r="U5" s="10" t="s">
        <v>298</v>
      </c>
      <c r="V5" s="10" t="s">
        <v>44</v>
      </c>
      <c r="W5" s="10" t="s">
        <v>297</v>
      </c>
      <c r="X5" s="10" t="s">
        <v>297</v>
      </c>
      <c r="Y5" s="10" t="s">
        <v>297</v>
      </c>
      <c r="Z5" s="10" t="s">
        <v>297</v>
      </c>
      <c r="AA5" s="11" t="s">
        <v>42</v>
      </c>
    </row>
    <row r="6" spans="1:27" x14ac:dyDescent="0.2">
      <c r="A6" s="263" t="s">
        <v>106</v>
      </c>
      <c r="B6" s="264"/>
      <c r="C6" s="22">
        <v>15</v>
      </c>
      <c r="D6" s="23">
        <v>18</v>
      </c>
      <c r="E6" s="23">
        <v>15</v>
      </c>
      <c r="F6" s="23">
        <v>12.5</v>
      </c>
      <c r="G6" s="24">
        <v>10</v>
      </c>
      <c r="H6" s="24">
        <v>15</v>
      </c>
      <c r="I6" s="24">
        <v>12.25</v>
      </c>
      <c r="J6" s="24">
        <v>9</v>
      </c>
      <c r="K6" s="24">
        <v>10</v>
      </c>
      <c r="L6" s="24">
        <v>12.6</v>
      </c>
      <c r="M6" s="23">
        <v>12.5</v>
      </c>
      <c r="N6" s="23">
        <v>18</v>
      </c>
      <c r="O6" s="23">
        <v>10</v>
      </c>
      <c r="P6" s="22">
        <v>10</v>
      </c>
      <c r="Q6" s="23">
        <v>1.05</v>
      </c>
      <c r="R6" s="23">
        <v>1.05</v>
      </c>
      <c r="S6" s="23">
        <v>1.05</v>
      </c>
      <c r="T6" s="23">
        <v>1.05</v>
      </c>
      <c r="U6" s="23">
        <v>1.05</v>
      </c>
      <c r="V6" s="22">
        <v>2.25</v>
      </c>
      <c r="W6" s="22">
        <v>1.05</v>
      </c>
      <c r="X6" s="22">
        <v>1.1299999999999999</v>
      </c>
      <c r="Y6" s="22">
        <v>1.81</v>
      </c>
      <c r="Z6" s="23">
        <v>1</v>
      </c>
      <c r="AA6" s="24">
        <v>2.5</v>
      </c>
    </row>
    <row r="7" spans="1:27" ht="15.75" thickBot="1" x14ac:dyDescent="0.25">
      <c r="A7" s="263" t="s">
        <v>299</v>
      </c>
      <c r="B7" s="264"/>
      <c r="C7" s="26" t="s">
        <v>300</v>
      </c>
      <c r="D7" s="27" t="s">
        <v>301</v>
      </c>
      <c r="E7" s="26" t="s">
        <v>300</v>
      </c>
      <c r="F7" s="27" t="s">
        <v>302</v>
      </c>
      <c r="G7" s="27" t="s">
        <v>303</v>
      </c>
      <c r="H7" s="27" t="s">
        <v>300</v>
      </c>
      <c r="I7" s="27" t="s">
        <v>304</v>
      </c>
      <c r="J7" s="27" t="s">
        <v>323</v>
      </c>
      <c r="K7" s="27" t="s">
        <v>305</v>
      </c>
      <c r="L7" s="27" t="s">
        <v>306</v>
      </c>
      <c r="M7" s="26" t="s">
        <v>307</v>
      </c>
      <c r="N7" s="26" t="s">
        <v>308</v>
      </c>
      <c r="O7" s="26" t="s">
        <v>305</v>
      </c>
      <c r="P7" s="228" t="s">
        <v>309</v>
      </c>
      <c r="Q7" s="26">
        <v>10</v>
      </c>
      <c r="R7" s="27" t="s">
        <v>310</v>
      </c>
      <c r="S7" s="27" t="s">
        <v>310</v>
      </c>
      <c r="T7" s="27" t="s">
        <v>310</v>
      </c>
      <c r="U7" s="27" t="s">
        <v>306</v>
      </c>
      <c r="V7" s="27" t="s">
        <v>301</v>
      </c>
      <c r="W7" s="27" t="s">
        <v>310</v>
      </c>
      <c r="X7" s="27" t="s">
        <v>311</v>
      </c>
      <c r="Y7" s="27" t="s">
        <v>312</v>
      </c>
      <c r="Z7" s="27">
        <v>6</v>
      </c>
      <c r="AA7" s="27">
        <v>6</v>
      </c>
    </row>
    <row r="8" spans="1:27" x14ac:dyDescent="0.2">
      <c r="A8" s="263" t="s">
        <v>63</v>
      </c>
      <c r="B8" s="264"/>
      <c r="C8" s="28">
        <v>7797906000526</v>
      </c>
      <c r="D8" s="29">
        <v>7797906000120</v>
      </c>
      <c r="E8" s="29" t="s">
        <v>47</v>
      </c>
      <c r="F8" s="29">
        <v>7797906054499</v>
      </c>
      <c r="G8" s="29">
        <v>8710438024500</v>
      </c>
      <c r="H8" s="29">
        <v>7797906001844</v>
      </c>
      <c r="I8" s="29">
        <v>72714002014</v>
      </c>
      <c r="J8" s="29">
        <v>7896105800026</v>
      </c>
      <c r="K8" s="29">
        <v>7896105800019</v>
      </c>
      <c r="L8" s="29">
        <v>7898994420774</v>
      </c>
      <c r="M8" s="30">
        <v>8710438115963</v>
      </c>
      <c r="N8" s="30">
        <v>7896105800347</v>
      </c>
      <c r="O8" s="30">
        <v>8710438116700</v>
      </c>
      <c r="P8" s="229">
        <v>8710438091892</v>
      </c>
      <c r="Q8" s="28">
        <v>7896105800569</v>
      </c>
      <c r="R8" s="29">
        <v>7896105800576</v>
      </c>
      <c r="S8" s="29">
        <v>7896105800583</v>
      </c>
      <c r="T8" s="29">
        <v>7896105800613</v>
      </c>
      <c r="U8" s="29">
        <v>7896105800934</v>
      </c>
      <c r="V8" s="29">
        <v>7896105800866</v>
      </c>
      <c r="W8" s="29">
        <v>7896105800217</v>
      </c>
      <c r="X8" s="29">
        <v>7896105800972</v>
      </c>
      <c r="Y8" s="29">
        <v>72714007750</v>
      </c>
      <c r="Z8" s="29">
        <v>8710438107685</v>
      </c>
      <c r="AA8" s="29">
        <v>7797906001295</v>
      </c>
    </row>
    <row r="9" spans="1:27" ht="15.75" thickBot="1" x14ac:dyDescent="0.25">
      <c r="A9" s="265" t="s">
        <v>66</v>
      </c>
      <c r="B9" s="266"/>
      <c r="C9" s="32">
        <v>17797906000523</v>
      </c>
      <c r="D9" s="33">
        <v>17797906000127</v>
      </c>
      <c r="E9" s="33">
        <v>17797906000837</v>
      </c>
      <c r="F9" s="34">
        <v>17797906054496</v>
      </c>
      <c r="G9" s="33">
        <v>8710438024517</v>
      </c>
      <c r="H9" s="33">
        <v>17797906001841</v>
      </c>
      <c r="I9" s="33">
        <v>10072714002011</v>
      </c>
      <c r="J9" s="33">
        <v>17896105800023</v>
      </c>
      <c r="K9" s="33">
        <v>17896105800016</v>
      </c>
      <c r="L9" s="33">
        <v>17898994420771</v>
      </c>
      <c r="M9" s="32">
        <v>8710438115970</v>
      </c>
      <c r="N9" s="32">
        <v>17896105800344</v>
      </c>
      <c r="O9" s="32">
        <v>8710438116717</v>
      </c>
      <c r="P9" s="230">
        <v>8710438091908</v>
      </c>
      <c r="Q9" s="32">
        <v>17896105800566</v>
      </c>
      <c r="R9" s="33">
        <v>17896105800573</v>
      </c>
      <c r="S9" s="33">
        <v>17896105800580</v>
      </c>
      <c r="T9" s="33">
        <v>17896105800603</v>
      </c>
      <c r="U9" s="33">
        <v>17896105800931</v>
      </c>
      <c r="V9" s="33">
        <v>17896105800863</v>
      </c>
      <c r="W9" s="33">
        <v>17896105800214</v>
      </c>
      <c r="X9" s="33">
        <v>17896105800979</v>
      </c>
      <c r="Y9" s="33">
        <v>10072714007757</v>
      </c>
      <c r="Z9" s="33">
        <v>8710438107692</v>
      </c>
      <c r="AA9" s="33">
        <v>17797906001292</v>
      </c>
    </row>
    <row r="10" spans="1:27" ht="14.65" customHeight="1" x14ac:dyDescent="0.2">
      <c r="A10" s="53" t="s">
        <v>108</v>
      </c>
      <c r="B10" s="54" t="s">
        <v>109</v>
      </c>
      <c r="C10" s="23">
        <v>2.5</v>
      </c>
      <c r="D10" s="23">
        <v>2.25</v>
      </c>
      <c r="E10" s="23">
        <v>2.5</v>
      </c>
      <c r="F10" s="23">
        <v>2.5</v>
      </c>
      <c r="G10" s="23">
        <v>2.5</v>
      </c>
      <c r="H10" s="23">
        <v>2.5</v>
      </c>
      <c r="I10" s="23">
        <v>2.04</v>
      </c>
      <c r="J10" s="23">
        <v>1.5</v>
      </c>
      <c r="K10" s="23">
        <v>2.5</v>
      </c>
      <c r="L10" s="23">
        <v>1.05</v>
      </c>
      <c r="M10" s="23">
        <v>2.5</v>
      </c>
      <c r="N10" s="23">
        <v>2.25</v>
      </c>
      <c r="O10" s="23">
        <v>2.5</v>
      </c>
      <c r="P10" s="22">
        <v>5</v>
      </c>
      <c r="Q10" s="23">
        <v>1.05</v>
      </c>
      <c r="R10" s="23">
        <v>1.05</v>
      </c>
      <c r="S10" s="23">
        <v>1.05</v>
      </c>
      <c r="T10" s="23">
        <v>1.05</v>
      </c>
      <c r="U10" s="23">
        <v>1.05</v>
      </c>
      <c r="V10" s="23" t="s">
        <v>313</v>
      </c>
      <c r="W10" s="23">
        <v>1.05</v>
      </c>
      <c r="X10" s="23">
        <v>1.1299999999999999</v>
      </c>
      <c r="Y10" s="23">
        <v>1.81</v>
      </c>
      <c r="Z10" s="23">
        <v>1</v>
      </c>
      <c r="AA10" s="24">
        <v>2.5</v>
      </c>
    </row>
    <row r="11" spans="1:27" x14ac:dyDescent="0.2">
      <c r="A11" s="58" t="s">
        <v>110</v>
      </c>
      <c r="B11" s="59" t="s">
        <v>111</v>
      </c>
      <c r="C11" s="39">
        <v>2.5</v>
      </c>
      <c r="D11" s="39">
        <v>2.25</v>
      </c>
      <c r="E11" s="39">
        <v>2.5</v>
      </c>
      <c r="F11" s="40">
        <v>2.5</v>
      </c>
      <c r="G11" s="40">
        <v>2.5</v>
      </c>
      <c r="H11" s="40">
        <v>2.5</v>
      </c>
      <c r="I11" s="40">
        <v>2.04</v>
      </c>
      <c r="J11" s="39">
        <v>1.5</v>
      </c>
      <c r="K11" s="39">
        <v>2.5</v>
      </c>
      <c r="L11" s="39">
        <v>1.05</v>
      </c>
      <c r="M11" s="39">
        <v>2.5</v>
      </c>
      <c r="N11" s="39">
        <v>2.25</v>
      </c>
      <c r="O11" s="39">
        <v>2.5</v>
      </c>
      <c r="P11" s="231">
        <v>5</v>
      </c>
      <c r="Q11" s="39">
        <v>1.05</v>
      </c>
      <c r="R11" s="39">
        <v>1.05</v>
      </c>
      <c r="S11" s="39">
        <v>1.05</v>
      </c>
      <c r="T11" s="39">
        <v>1.05</v>
      </c>
      <c r="U11" s="39">
        <v>1.06</v>
      </c>
      <c r="V11" s="39">
        <v>2.2999999999999998</v>
      </c>
      <c r="W11" s="39">
        <v>1.095</v>
      </c>
      <c r="X11" s="39">
        <v>1.135</v>
      </c>
      <c r="Y11" s="39">
        <v>1.81</v>
      </c>
      <c r="Z11" s="39">
        <v>1.1499999999999999</v>
      </c>
      <c r="AA11" s="232">
        <v>2.5499999999999998</v>
      </c>
    </row>
    <row r="12" spans="1:27" x14ac:dyDescent="0.2">
      <c r="A12" s="62" t="s">
        <v>112</v>
      </c>
      <c r="B12" s="59" t="s">
        <v>70</v>
      </c>
      <c r="C12" s="39" t="s">
        <v>47</v>
      </c>
      <c r="D12" s="39" t="s">
        <v>47</v>
      </c>
      <c r="E12" s="39" t="s">
        <v>47</v>
      </c>
      <c r="F12" s="40" t="s">
        <v>47</v>
      </c>
      <c r="G12" s="40" t="s">
        <v>47</v>
      </c>
      <c r="H12" s="40" t="s">
        <v>47</v>
      </c>
      <c r="I12" s="40" t="s">
        <v>47</v>
      </c>
      <c r="J12" s="39" t="s">
        <v>47</v>
      </c>
      <c r="K12" s="39" t="s">
        <v>47</v>
      </c>
      <c r="L12" s="39" t="s">
        <v>47</v>
      </c>
      <c r="M12" s="39" t="s">
        <v>47</v>
      </c>
      <c r="N12" s="39" t="s">
        <v>47</v>
      </c>
      <c r="O12" s="39" t="s">
        <v>47</v>
      </c>
      <c r="P12" s="231" t="s">
        <v>47</v>
      </c>
      <c r="Q12" s="39">
        <v>380</v>
      </c>
      <c r="R12" s="39">
        <v>380</v>
      </c>
      <c r="S12" s="39">
        <v>380</v>
      </c>
      <c r="T12" s="39">
        <v>380</v>
      </c>
      <c r="U12" s="39">
        <v>270</v>
      </c>
      <c r="V12" s="39">
        <v>400</v>
      </c>
      <c r="W12" s="39">
        <v>225</v>
      </c>
      <c r="X12" s="39">
        <v>430</v>
      </c>
      <c r="Y12" s="39" t="s">
        <v>47</v>
      </c>
      <c r="Z12" s="39">
        <v>225</v>
      </c>
      <c r="AA12" s="232"/>
    </row>
    <row r="13" spans="1:27" x14ac:dyDescent="0.2">
      <c r="A13" s="58"/>
      <c r="B13" s="59" t="s">
        <v>71</v>
      </c>
      <c r="C13" s="41" t="s">
        <v>47</v>
      </c>
      <c r="D13" s="41" t="s">
        <v>47</v>
      </c>
      <c r="E13" s="41" t="s">
        <v>47</v>
      </c>
      <c r="F13" s="42" t="s">
        <v>47</v>
      </c>
      <c r="G13" s="42" t="s">
        <v>47</v>
      </c>
      <c r="H13" s="42" t="s">
        <v>47</v>
      </c>
      <c r="I13" s="42" t="s">
        <v>47</v>
      </c>
      <c r="J13" s="41" t="s">
        <v>47</v>
      </c>
      <c r="K13" s="41" t="s">
        <v>47</v>
      </c>
      <c r="L13" s="41" t="s">
        <v>47</v>
      </c>
      <c r="M13" s="41" t="s">
        <v>47</v>
      </c>
      <c r="N13" s="41" t="s">
        <v>47</v>
      </c>
      <c r="O13" s="41" t="s">
        <v>47</v>
      </c>
      <c r="P13" s="233" t="s">
        <v>47</v>
      </c>
      <c r="Q13" s="41">
        <v>250</v>
      </c>
      <c r="R13" s="41">
        <v>250</v>
      </c>
      <c r="S13" s="41">
        <v>250</v>
      </c>
      <c r="T13" s="41">
        <v>250</v>
      </c>
      <c r="U13" s="41">
        <v>325</v>
      </c>
      <c r="V13" s="41">
        <v>299</v>
      </c>
      <c r="W13" s="41">
        <v>360</v>
      </c>
      <c r="X13" s="41">
        <v>250</v>
      </c>
      <c r="Y13" s="41" t="s">
        <v>47</v>
      </c>
      <c r="Z13" s="41">
        <v>260</v>
      </c>
      <c r="AA13" s="234"/>
    </row>
    <row r="14" spans="1:27" x14ac:dyDescent="0.2">
      <c r="A14" s="65"/>
      <c r="B14" s="66" t="s">
        <v>72</v>
      </c>
      <c r="C14" s="39" t="s">
        <v>47</v>
      </c>
      <c r="D14" s="39" t="s">
        <v>47</v>
      </c>
      <c r="E14" s="39" t="s">
        <v>47</v>
      </c>
      <c r="F14" s="40" t="s">
        <v>47</v>
      </c>
      <c r="G14" s="40" t="s">
        <v>47</v>
      </c>
      <c r="H14" s="40" t="s">
        <v>47</v>
      </c>
      <c r="I14" s="40" t="s">
        <v>47</v>
      </c>
      <c r="J14" s="39" t="s">
        <v>47</v>
      </c>
      <c r="K14" s="39" t="s">
        <v>47</v>
      </c>
      <c r="L14" s="39" t="s">
        <v>47</v>
      </c>
      <c r="M14" s="39" t="s">
        <v>47</v>
      </c>
      <c r="N14" s="39" t="s">
        <v>47</v>
      </c>
      <c r="O14" s="39" t="s">
        <v>47</v>
      </c>
      <c r="P14" s="231" t="s">
        <v>47</v>
      </c>
      <c r="Q14" s="39">
        <v>120</v>
      </c>
      <c r="R14" s="39">
        <v>120</v>
      </c>
      <c r="S14" s="39">
        <v>120</v>
      </c>
      <c r="T14" s="39">
        <v>120</v>
      </c>
      <c r="U14" s="39">
        <v>65</v>
      </c>
      <c r="V14" s="39">
        <v>65</v>
      </c>
      <c r="W14" s="39">
        <v>65</v>
      </c>
      <c r="X14" s="39" t="s">
        <v>47</v>
      </c>
      <c r="Y14" s="39" t="s">
        <v>47</v>
      </c>
      <c r="Z14" s="39">
        <v>65</v>
      </c>
      <c r="AA14" s="232"/>
    </row>
    <row r="15" spans="1:27" ht="14.65" customHeight="1" x14ac:dyDescent="0.2">
      <c r="A15" s="68" t="s">
        <v>108</v>
      </c>
      <c r="B15" s="69" t="s">
        <v>109</v>
      </c>
      <c r="C15" s="39">
        <v>15</v>
      </c>
      <c r="D15" s="39">
        <v>18</v>
      </c>
      <c r="E15" s="39">
        <v>15</v>
      </c>
      <c r="F15" s="40">
        <v>12.5</v>
      </c>
      <c r="G15" s="40">
        <v>10</v>
      </c>
      <c r="H15" s="40">
        <v>15</v>
      </c>
      <c r="I15" s="40">
        <v>12.25</v>
      </c>
      <c r="J15" s="39">
        <v>9</v>
      </c>
      <c r="K15" s="39">
        <v>10</v>
      </c>
      <c r="L15" s="39">
        <v>12.6</v>
      </c>
      <c r="M15" s="39">
        <v>12.5</v>
      </c>
      <c r="N15" s="39">
        <v>18</v>
      </c>
      <c r="O15" s="39">
        <v>10</v>
      </c>
      <c r="P15" s="231">
        <v>10</v>
      </c>
      <c r="Q15" s="39">
        <v>10.35</v>
      </c>
      <c r="R15" s="39">
        <v>10.35</v>
      </c>
      <c r="S15" s="39">
        <v>10.35</v>
      </c>
      <c r="T15" s="39">
        <v>10.35</v>
      </c>
      <c r="U15" s="39">
        <v>12.600000000000001</v>
      </c>
      <c r="V15" s="39">
        <v>18</v>
      </c>
      <c r="W15" s="39">
        <v>10.5</v>
      </c>
      <c r="X15" s="39">
        <v>6.78</v>
      </c>
      <c r="Y15" s="39">
        <v>7.25</v>
      </c>
      <c r="Z15" s="39">
        <v>6</v>
      </c>
      <c r="AA15" s="232">
        <f>2.5*6</f>
        <v>15</v>
      </c>
    </row>
    <row r="16" spans="1:27" x14ac:dyDescent="0.2">
      <c r="A16" s="71" t="s">
        <v>113</v>
      </c>
      <c r="B16" s="224" t="s">
        <v>111</v>
      </c>
      <c r="C16" s="39">
        <v>15.7</v>
      </c>
      <c r="D16" s="39">
        <v>18.690000000000001</v>
      </c>
      <c r="E16" s="39">
        <v>15.56</v>
      </c>
      <c r="F16" s="39">
        <v>12.63</v>
      </c>
      <c r="G16" s="39">
        <v>10.28</v>
      </c>
      <c r="H16" s="39">
        <v>15.6</v>
      </c>
      <c r="I16" s="39">
        <v>13.05</v>
      </c>
      <c r="J16" s="39">
        <v>9.5</v>
      </c>
      <c r="K16" s="39">
        <v>10.91</v>
      </c>
      <c r="L16" s="39">
        <v>13.2</v>
      </c>
      <c r="M16" s="39">
        <v>13.125</v>
      </c>
      <c r="N16" s="39">
        <v>18.5</v>
      </c>
      <c r="O16" s="39">
        <v>10.5</v>
      </c>
      <c r="P16" s="231">
        <v>10.5</v>
      </c>
      <c r="Q16" s="39">
        <v>10.8</v>
      </c>
      <c r="R16" s="39">
        <v>10.8</v>
      </c>
      <c r="S16" s="39">
        <v>10.8</v>
      </c>
      <c r="T16" s="39">
        <v>10.8</v>
      </c>
      <c r="U16" s="39">
        <v>13.1</v>
      </c>
      <c r="V16" s="39">
        <v>18.600000000000001</v>
      </c>
      <c r="W16" s="39">
        <v>10.95</v>
      </c>
      <c r="X16" s="39">
        <v>7.1829999999999998</v>
      </c>
      <c r="Y16" s="39">
        <v>8.17</v>
      </c>
      <c r="Z16" s="39">
        <v>6.3</v>
      </c>
      <c r="AA16" s="232">
        <v>15.51</v>
      </c>
    </row>
    <row r="17" spans="1:27" x14ac:dyDescent="0.2">
      <c r="A17" s="74" t="s">
        <v>114</v>
      </c>
      <c r="B17" s="224" t="s">
        <v>70</v>
      </c>
      <c r="C17" s="39">
        <v>400</v>
      </c>
      <c r="D17" s="39">
        <v>508</v>
      </c>
      <c r="E17" s="39">
        <v>402</v>
      </c>
      <c r="F17" s="40">
        <v>389</v>
      </c>
      <c r="G17" s="40">
        <v>396</v>
      </c>
      <c r="H17" s="40">
        <v>400</v>
      </c>
      <c r="I17" s="40">
        <v>508</v>
      </c>
      <c r="J17" s="39">
        <v>392</v>
      </c>
      <c r="K17" s="39">
        <v>400</v>
      </c>
      <c r="L17" s="39">
        <v>393</v>
      </c>
      <c r="M17" s="39">
        <v>396</v>
      </c>
      <c r="N17" s="39">
        <v>499</v>
      </c>
      <c r="O17" s="39">
        <v>296</v>
      </c>
      <c r="P17" s="231">
        <v>396</v>
      </c>
      <c r="Q17" s="39">
        <v>378</v>
      </c>
      <c r="R17" s="39">
        <v>378</v>
      </c>
      <c r="S17" s="39">
        <v>378</v>
      </c>
      <c r="T17" s="39">
        <v>378</v>
      </c>
      <c r="U17" s="39">
        <v>393</v>
      </c>
      <c r="V17" s="39">
        <v>489</v>
      </c>
      <c r="W17" s="39">
        <v>380</v>
      </c>
      <c r="X17" s="39">
        <v>378</v>
      </c>
      <c r="Y17" s="39">
        <v>400</v>
      </c>
      <c r="Z17" s="39">
        <v>398</v>
      </c>
      <c r="AA17" s="232">
        <v>402</v>
      </c>
    </row>
    <row r="18" spans="1:27" x14ac:dyDescent="0.2">
      <c r="A18" s="71"/>
      <c r="B18" s="224" t="s">
        <v>71</v>
      </c>
      <c r="C18" s="39">
        <v>299</v>
      </c>
      <c r="D18" s="39">
        <v>299</v>
      </c>
      <c r="E18" s="39">
        <v>301</v>
      </c>
      <c r="F18" s="40">
        <v>289</v>
      </c>
      <c r="G18" s="40">
        <v>263</v>
      </c>
      <c r="H18" s="40">
        <v>300</v>
      </c>
      <c r="I18" s="40">
        <v>305</v>
      </c>
      <c r="J18" s="39">
        <v>290</v>
      </c>
      <c r="K18" s="39">
        <v>300</v>
      </c>
      <c r="L18" s="39">
        <v>290</v>
      </c>
      <c r="M18" s="39">
        <v>263</v>
      </c>
      <c r="N18" s="39">
        <v>289</v>
      </c>
      <c r="O18" s="39">
        <v>263</v>
      </c>
      <c r="P18" s="231">
        <v>263</v>
      </c>
      <c r="Q18" s="39">
        <v>288</v>
      </c>
      <c r="R18" s="39">
        <v>288</v>
      </c>
      <c r="S18" s="39">
        <v>288</v>
      </c>
      <c r="T18" s="39">
        <v>288</v>
      </c>
      <c r="U18" s="39">
        <v>290</v>
      </c>
      <c r="V18" s="39">
        <v>289</v>
      </c>
      <c r="W18" s="39">
        <v>285</v>
      </c>
      <c r="X18" s="39">
        <v>288</v>
      </c>
      <c r="Y18" s="39">
        <v>300</v>
      </c>
      <c r="Z18" s="39">
        <v>265</v>
      </c>
      <c r="AA18" s="232">
        <v>301</v>
      </c>
    </row>
    <row r="19" spans="1:27" x14ac:dyDescent="0.2">
      <c r="A19" s="75"/>
      <c r="B19" s="76" t="s">
        <v>72</v>
      </c>
      <c r="C19" s="39">
        <v>301</v>
      </c>
      <c r="D19" s="39">
        <v>325</v>
      </c>
      <c r="E19" s="39">
        <v>301</v>
      </c>
      <c r="F19" s="40">
        <v>285</v>
      </c>
      <c r="G19" s="40">
        <v>202</v>
      </c>
      <c r="H19" s="40">
        <v>330</v>
      </c>
      <c r="I19" s="40">
        <v>267</v>
      </c>
      <c r="J19" s="39">
        <v>205</v>
      </c>
      <c r="K19" s="39">
        <v>222</v>
      </c>
      <c r="L19" s="39">
        <v>265</v>
      </c>
      <c r="M19" s="39">
        <v>272</v>
      </c>
      <c r="N19" s="39">
        <v>329</v>
      </c>
      <c r="O19" s="39">
        <v>247</v>
      </c>
      <c r="P19" s="231">
        <v>302</v>
      </c>
      <c r="Q19" s="39">
        <v>192</v>
      </c>
      <c r="R19" s="39">
        <v>192</v>
      </c>
      <c r="S19" s="39">
        <v>192</v>
      </c>
      <c r="T19" s="39">
        <v>192</v>
      </c>
      <c r="U19" s="39">
        <v>365</v>
      </c>
      <c r="V19" s="39">
        <v>323</v>
      </c>
      <c r="W19" s="39">
        <v>320</v>
      </c>
      <c r="X19" s="39">
        <v>268</v>
      </c>
      <c r="Y19" s="39">
        <v>180</v>
      </c>
      <c r="Z19" s="39">
        <v>170</v>
      </c>
      <c r="AA19" s="232">
        <v>286</v>
      </c>
    </row>
    <row r="20" spans="1:27" ht="14.65" customHeight="1" x14ac:dyDescent="0.2">
      <c r="A20" s="78" t="s">
        <v>108</v>
      </c>
      <c r="B20" s="79" t="s">
        <v>74</v>
      </c>
      <c r="C20" s="39">
        <v>10</v>
      </c>
      <c r="D20" s="39">
        <v>8</v>
      </c>
      <c r="E20" s="39">
        <v>10</v>
      </c>
      <c r="F20" s="40">
        <v>10</v>
      </c>
      <c r="G20" s="40">
        <v>9</v>
      </c>
      <c r="H20" s="40">
        <v>10</v>
      </c>
      <c r="I20" s="40" t="s">
        <v>47</v>
      </c>
      <c r="J20" s="39">
        <v>10</v>
      </c>
      <c r="K20" s="39">
        <v>10</v>
      </c>
      <c r="L20" s="39">
        <v>10</v>
      </c>
      <c r="M20" s="39">
        <v>9</v>
      </c>
      <c r="N20" s="39" t="s">
        <v>47</v>
      </c>
      <c r="O20" s="39" t="s">
        <v>47</v>
      </c>
      <c r="P20" s="231">
        <v>9</v>
      </c>
      <c r="Q20" s="39">
        <v>10</v>
      </c>
      <c r="R20" s="39">
        <v>10</v>
      </c>
      <c r="S20" s="39">
        <v>10</v>
      </c>
      <c r="T20" s="39">
        <v>10</v>
      </c>
      <c r="U20" s="39">
        <v>10</v>
      </c>
      <c r="V20" s="39">
        <v>8</v>
      </c>
      <c r="W20" s="39">
        <v>10</v>
      </c>
      <c r="X20" s="39">
        <v>6</v>
      </c>
      <c r="Y20" s="39">
        <v>10</v>
      </c>
      <c r="Z20" s="39">
        <v>10</v>
      </c>
      <c r="AA20" s="232">
        <v>10</v>
      </c>
    </row>
    <row r="21" spans="1:27" x14ac:dyDescent="0.2">
      <c r="A21" s="80" t="s">
        <v>115</v>
      </c>
      <c r="B21" s="81" t="s">
        <v>75</v>
      </c>
      <c r="C21" s="39">
        <v>6</v>
      </c>
      <c r="D21" s="39">
        <v>6</v>
      </c>
      <c r="E21" s="39">
        <v>6</v>
      </c>
      <c r="F21" s="39">
        <v>6</v>
      </c>
      <c r="G21" s="39">
        <v>9</v>
      </c>
      <c r="H21" s="39">
        <v>6</v>
      </c>
      <c r="I21" s="39" t="s">
        <v>47</v>
      </c>
      <c r="J21" s="39">
        <v>9</v>
      </c>
      <c r="K21" s="39">
        <v>9</v>
      </c>
      <c r="L21" s="39">
        <v>7</v>
      </c>
      <c r="M21" s="39">
        <v>6</v>
      </c>
      <c r="N21" s="39" t="s">
        <v>47</v>
      </c>
      <c r="O21" s="39" t="s">
        <v>47</v>
      </c>
      <c r="P21" s="231">
        <v>6</v>
      </c>
      <c r="Q21" s="39">
        <v>6</v>
      </c>
      <c r="R21" s="39">
        <v>6</v>
      </c>
      <c r="S21" s="39">
        <v>6</v>
      </c>
      <c r="T21" s="39">
        <v>6</v>
      </c>
      <c r="U21" s="39">
        <v>7</v>
      </c>
      <c r="V21" s="39">
        <v>6</v>
      </c>
      <c r="W21" s="39">
        <v>6</v>
      </c>
      <c r="X21" s="39">
        <v>10</v>
      </c>
      <c r="Y21" s="39">
        <v>12</v>
      </c>
      <c r="Z21" s="39">
        <v>9</v>
      </c>
      <c r="AA21" s="232">
        <v>6</v>
      </c>
    </row>
    <row r="22" spans="1:27" x14ac:dyDescent="0.2">
      <c r="A22" s="82" t="s">
        <v>116</v>
      </c>
      <c r="B22" s="81" t="s">
        <v>76</v>
      </c>
      <c r="C22" s="39">
        <v>60</v>
      </c>
      <c r="D22" s="39">
        <v>48</v>
      </c>
      <c r="E22" s="39">
        <v>60</v>
      </c>
      <c r="F22" s="39">
        <v>60</v>
      </c>
      <c r="G22" s="39">
        <v>81</v>
      </c>
      <c r="H22" s="39">
        <v>60</v>
      </c>
      <c r="I22" s="39">
        <v>56</v>
      </c>
      <c r="J22" s="39">
        <v>90</v>
      </c>
      <c r="K22" s="39">
        <v>90</v>
      </c>
      <c r="L22" s="39">
        <v>70</v>
      </c>
      <c r="M22" s="39">
        <f>M20*M21</f>
        <v>54</v>
      </c>
      <c r="N22" s="39">
        <v>48</v>
      </c>
      <c r="O22" s="39">
        <v>63</v>
      </c>
      <c r="P22" s="231">
        <v>54</v>
      </c>
      <c r="Q22" s="39">
        <v>60</v>
      </c>
      <c r="R22" s="39">
        <v>60</v>
      </c>
      <c r="S22" s="39">
        <v>60</v>
      </c>
      <c r="T22" s="39">
        <v>60</v>
      </c>
      <c r="U22" s="39">
        <v>70</v>
      </c>
      <c r="V22" s="39">
        <v>48</v>
      </c>
      <c r="W22" s="39">
        <v>60</v>
      </c>
      <c r="X22" s="39">
        <v>60</v>
      </c>
      <c r="Y22" s="39">
        <v>120</v>
      </c>
      <c r="Z22" s="39">
        <v>90</v>
      </c>
      <c r="AA22" s="232">
        <v>60</v>
      </c>
    </row>
    <row r="23" spans="1:27" x14ac:dyDescent="0.2">
      <c r="A23" s="80"/>
      <c r="B23" s="81" t="s">
        <v>70</v>
      </c>
      <c r="C23" s="39" t="s">
        <v>47</v>
      </c>
      <c r="D23" s="39" t="s">
        <v>47</v>
      </c>
      <c r="E23" s="39" t="s">
        <v>47</v>
      </c>
      <c r="F23" s="39" t="s">
        <v>47</v>
      </c>
      <c r="G23" s="39" t="s">
        <v>47</v>
      </c>
      <c r="H23" s="39" t="s">
        <v>47</v>
      </c>
      <c r="I23" s="39" t="s">
        <v>47</v>
      </c>
      <c r="J23" s="39" t="s">
        <v>47</v>
      </c>
      <c r="K23" s="39" t="s">
        <v>47</v>
      </c>
      <c r="L23" s="39" t="s">
        <v>47</v>
      </c>
      <c r="M23" s="39" t="s">
        <v>47</v>
      </c>
      <c r="N23" s="39" t="s">
        <v>47</v>
      </c>
      <c r="O23" s="39" t="s">
        <v>47</v>
      </c>
      <c r="P23" s="231" t="s">
        <v>47</v>
      </c>
      <c r="Q23" s="39" t="s">
        <v>47</v>
      </c>
      <c r="R23" s="39" t="s">
        <v>47</v>
      </c>
      <c r="S23" s="39" t="s">
        <v>47</v>
      </c>
      <c r="T23" s="39" t="s">
        <v>47</v>
      </c>
      <c r="U23" s="39">
        <v>1200</v>
      </c>
      <c r="V23" s="39">
        <v>1200</v>
      </c>
      <c r="W23" s="39">
        <v>1200</v>
      </c>
      <c r="X23" s="39">
        <v>1200</v>
      </c>
      <c r="Y23" s="39" t="s">
        <v>47</v>
      </c>
      <c r="Z23" s="39">
        <v>1200</v>
      </c>
      <c r="AA23" s="232">
        <v>1200</v>
      </c>
    </row>
    <row r="24" spans="1:27" x14ac:dyDescent="0.2">
      <c r="A24" s="80"/>
      <c r="B24" s="81" t="s">
        <v>71</v>
      </c>
      <c r="C24" s="39" t="s">
        <v>47</v>
      </c>
      <c r="D24" s="39" t="s">
        <v>47</v>
      </c>
      <c r="E24" s="39" t="s">
        <v>47</v>
      </c>
      <c r="F24" s="39" t="s">
        <v>47</v>
      </c>
      <c r="G24" s="39" t="s">
        <v>47</v>
      </c>
      <c r="H24" s="39" t="s">
        <v>47</v>
      </c>
      <c r="I24" s="39" t="s">
        <v>47</v>
      </c>
      <c r="J24" s="39" t="s">
        <v>47</v>
      </c>
      <c r="K24" s="39" t="s">
        <v>47</v>
      </c>
      <c r="L24" s="39" t="s">
        <v>47</v>
      </c>
      <c r="M24" s="39" t="s">
        <v>47</v>
      </c>
      <c r="N24" s="39" t="s">
        <v>47</v>
      </c>
      <c r="O24" s="39" t="s">
        <v>47</v>
      </c>
      <c r="P24" s="231" t="s">
        <v>47</v>
      </c>
      <c r="Q24" s="39" t="s">
        <v>47</v>
      </c>
      <c r="R24" s="39" t="s">
        <v>47</v>
      </c>
      <c r="S24" s="39" t="s">
        <v>47</v>
      </c>
      <c r="T24" s="39" t="s">
        <v>47</v>
      </c>
      <c r="U24" s="39">
        <v>1000</v>
      </c>
      <c r="V24" s="39">
        <v>1000</v>
      </c>
      <c r="W24" s="39">
        <v>80</v>
      </c>
      <c r="X24" s="39">
        <v>1000</v>
      </c>
      <c r="Y24" s="39" t="s">
        <v>47</v>
      </c>
      <c r="Z24" s="39">
        <v>800</v>
      </c>
      <c r="AA24" s="232">
        <v>1000</v>
      </c>
    </row>
    <row r="25" spans="1:27" x14ac:dyDescent="0.2">
      <c r="A25" s="83"/>
      <c r="B25" s="84" t="s">
        <v>72</v>
      </c>
      <c r="C25" s="39" t="s">
        <v>47</v>
      </c>
      <c r="D25" s="39" t="s">
        <v>47</v>
      </c>
      <c r="E25" s="39" t="s">
        <v>47</v>
      </c>
      <c r="F25" s="39" t="s">
        <v>47</v>
      </c>
      <c r="G25" s="39" t="s">
        <v>47</v>
      </c>
      <c r="H25" s="39" t="s">
        <v>47</v>
      </c>
      <c r="I25" s="39" t="s">
        <v>47</v>
      </c>
      <c r="J25" s="39" t="s">
        <v>47</v>
      </c>
      <c r="K25" s="39" t="s">
        <v>47</v>
      </c>
      <c r="L25" s="39" t="s">
        <v>47</v>
      </c>
      <c r="M25" s="39" t="s">
        <v>47</v>
      </c>
      <c r="N25" s="39" t="s">
        <v>47</v>
      </c>
      <c r="O25" s="39" t="s">
        <v>47</v>
      </c>
      <c r="P25" s="231" t="s">
        <v>47</v>
      </c>
      <c r="Q25" s="39" t="s">
        <v>47</v>
      </c>
      <c r="R25" s="39" t="s">
        <v>47</v>
      </c>
      <c r="S25" s="39" t="s">
        <v>47</v>
      </c>
      <c r="T25" s="39" t="s">
        <v>47</v>
      </c>
      <c r="U25" s="39">
        <v>2005</v>
      </c>
      <c r="V25" s="39">
        <v>2100</v>
      </c>
      <c r="W25" s="39">
        <v>2130</v>
      </c>
      <c r="X25" s="39">
        <v>1748</v>
      </c>
      <c r="Y25" s="39" t="s">
        <v>47</v>
      </c>
      <c r="Z25" s="39">
        <v>1850</v>
      </c>
      <c r="AA25" s="232">
        <v>1716</v>
      </c>
    </row>
    <row r="26" spans="1:27" x14ac:dyDescent="0.2">
      <c r="A26" s="304" t="s">
        <v>77</v>
      </c>
      <c r="B26" s="305"/>
      <c r="C26" s="39" t="s">
        <v>78</v>
      </c>
      <c r="D26" s="39" t="s">
        <v>78</v>
      </c>
      <c r="E26" s="39" t="s">
        <v>78</v>
      </c>
      <c r="F26" s="39" t="s">
        <v>78</v>
      </c>
      <c r="G26" s="195" t="s">
        <v>314</v>
      </c>
      <c r="H26" s="195" t="s">
        <v>78</v>
      </c>
      <c r="I26" s="195" t="s">
        <v>80</v>
      </c>
      <c r="J26" s="39" t="s">
        <v>80</v>
      </c>
      <c r="K26" s="39" t="s">
        <v>80</v>
      </c>
      <c r="L26" s="39" t="s">
        <v>315</v>
      </c>
      <c r="M26" s="39" t="s">
        <v>79</v>
      </c>
      <c r="N26" s="39" t="s">
        <v>78</v>
      </c>
      <c r="O26" s="39" t="s">
        <v>80</v>
      </c>
      <c r="P26" s="235" t="s">
        <v>78</v>
      </c>
      <c r="Q26" s="195" t="s">
        <v>316</v>
      </c>
      <c r="R26" s="195" t="s">
        <v>316</v>
      </c>
      <c r="S26" s="195" t="s">
        <v>316</v>
      </c>
      <c r="T26" s="195" t="s">
        <v>316</v>
      </c>
      <c r="U26" s="195" t="s">
        <v>80</v>
      </c>
      <c r="V26" s="195" t="s">
        <v>78</v>
      </c>
      <c r="W26" s="195" t="s">
        <v>79</v>
      </c>
      <c r="X26" s="195"/>
      <c r="Y26" s="195" t="s">
        <v>317</v>
      </c>
      <c r="Z26" s="195" t="s">
        <v>79</v>
      </c>
      <c r="AA26" s="232" t="s">
        <v>78</v>
      </c>
    </row>
    <row r="27" spans="1:27" x14ac:dyDescent="0.2">
      <c r="A27" s="263" t="s">
        <v>83</v>
      </c>
      <c r="B27" s="264"/>
      <c r="C27" s="39" t="s">
        <v>84</v>
      </c>
      <c r="D27" s="39" t="s">
        <v>84</v>
      </c>
      <c r="E27" s="39" t="s">
        <v>84</v>
      </c>
      <c r="F27" s="39" t="s">
        <v>85</v>
      </c>
      <c r="G27" s="39" t="s">
        <v>85</v>
      </c>
      <c r="H27" s="39" t="s">
        <v>85</v>
      </c>
      <c r="I27" s="39" t="s">
        <v>85</v>
      </c>
      <c r="J27" s="39" t="s">
        <v>84</v>
      </c>
      <c r="K27" s="39" t="s">
        <v>85</v>
      </c>
      <c r="L27" s="39" t="s">
        <v>318</v>
      </c>
      <c r="M27" s="39" t="s">
        <v>86</v>
      </c>
      <c r="N27" s="39" t="s">
        <v>84</v>
      </c>
      <c r="O27" s="39" t="s">
        <v>85</v>
      </c>
      <c r="P27" s="231" t="s">
        <v>85</v>
      </c>
      <c r="Q27" s="39" t="s">
        <v>319</v>
      </c>
      <c r="R27" s="39" t="s">
        <v>319</v>
      </c>
      <c r="S27" s="39" t="s">
        <v>319</v>
      </c>
      <c r="T27" s="39" t="s">
        <v>319</v>
      </c>
      <c r="U27" s="39" t="s">
        <v>85</v>
      </c>
      <c r="V27" s="39" t="s">
        <v>85</v>
      </c>
      <c r="W27" s="39" t="s">
        <v>85</v>
      </c>
      <c r="X27" s="39" t="s">
        <v>85</v>
      </c>
      <c r="Y27" s="39" t="s">
        <v>319</v>
      </c>
      <c r="Z27" s="39" t="s">
        <v>214</v>
      </c>
      <c r="AA27" s="232" t="s">
        <v>84</v>
      </c>
    </row>
    <row r="28" spans="1:27" ht="15.75" thickBot="1" x14ac:dyDescent="0.25">
      <c r="A28" s="302" t="s">
        <v>91</v>
      </c>
      <c r="B28" s="303"/>
      <c r="C28" s="26" t="s">
        <v>92</v>
      </c>
      <c r="D28" s="26" t="s">
        <v>92</v>
      </c>
      <c r="E28" s="26" t="s">
        <v>92</v>
      </c>
      <c r="F28" s="26" t="s">
        <v>92</v>
      </c>
      <c r="G28" s="26" t="s">
        <v>92</v>
      </c>
      <c r="H28" s="26" t="s">
        <v>92</v>
      </c>
      <c r="I28" s="26" t="s">
        <v>92</v>
      </c>
      <c r="J28" s="26" t="s">
        <v>92</v>
      </c>
      <c r="K28" s="26" t="s">
        <v>92</v>
      </c>
      <c r="L28" s="26" t="s">
        <v>92</v>
      </c>
      <c r="M28" s="26" t="s">
        <v>93</v>
      </c>
      <c r="N28" s="26" t="s">
        <v>92</v>
      </c>
      <c r="O28" s="26" t="s">
        <v>92</v>
      </c>
      <c r="P28" s="228" t="s">
        <v>92</v>
      </c>
      <c r="Q28" s="26" t="s">
        <v>94</v>
      </c>
      <c r="R28" s="26" t="s">
        <v>94</v>
      </c>
      <c r="S28" s="26" t="s">
        <v>94</v>
      </c>
      <c r="T28" s="26" t="s">
        <v>94</v>
      </c>
      <c r="U28" s="26" t="s">
        <v>92</v>
      </c>
      <c r="V28" s="26" t="s">
        <v>92</v>
      </c>
      <c r="W28" s="26" t="s">
        <v>93</v>
      </c>
      <c r="X28" s="26" t="s">
        <v>93</v>
      </c>
      <c r="Y28" s="26" t="s">
        <v>94</v>
      </c>
      <c r="Z28" s="26" t="s">
        <v>94</v>
      </c>
      <c r="AA28" s="27" t="s">
        <v>92</v>
      </c>
    </row>
    <row r="29" spans="1:27" x14ac:dyDescent="0.2">
      <c r="D29" s="236"/>
      <c r="M29" s="200"/>
    </row>
  </sheetData>
  <mergeCells count="16">
    <mergeCell ref="Q1:Z1"/>
    <mergeCell ref="A9:B9"/>
    <mergeCell ref="A26:B26"/>
    <mergeCell ref="A27:B27"/>
    <mergeCell ref="A28:B28"/>
    <mergeCell ref="A3:B3"/>
    <mergeCell ref="A4:B4"/>
    <mergeCell ref="A5:B5"/>
    <mergeCell ref="A6:B6"/>
    <mergeCell ref="A7:B7"/>
    <mergeCell ref="A8:B8"/>
    <mergeCell ref="A2:B2"/>
    <mergeCell ref="C1:E1"/>
    <mergeCell ref="F1:I1"/>
    <mergeCell ref="J1:L1"/>
    <mergeCell ref="M1:P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8"/>
  <sheetViews>
    <sheetView showGridLines="0" zoomScale="85" zoomScaleNormal="85" workbookViewId="0">
      <pane xSplit="2" ySplit="2" topLeftCell="C3" activePane="bottomRight" state="frozen"/>
      <selection pane="bottomLeft" activeCell="A4" sqref="A4"/>
      <selection pane="topRight" activeCell="C1" sqref="C1"/>
      <selection pane="bottomRight" activeCell="J16" sqref="J16"/>
    </sheetView>
  </sheetViews>
  <sheetFormatPr defaultRowHeight="15" x14ac:dyDescent="0.2"/>
  <cols>
    <col min="1" max="1" width="11.703125" customWidth="1"/>
    <col min="2" max="2" width="18.5625" customWidth="1"/>
    <col min="3" max="3" width="15.33203125" customWidth="1"/>
    <col min="4" max="4" width="15.73828125" bestFit="1" customWidth="1"/>
    <col min="5" max="5" width="15.73828125" customWidth="1"/>
    <col min="6" max="7" width="15.73828125" bestFit="1" customWidth="1"/>
    <col min="8" max="8" width="15.19921875" hidden="1" customWidth="1"/>
    <col min="9" max="9" width="15.19921875" bestFit="1" customWidth="1"/>
    <col min="10" max="10" width="15.73828125" bestFit="1" customWidth="1"/>
    <col min="11" max="11" width="16.140625" bestFit="1" customWidth="1"/>
    <col min="12" max="12" width="17.08203125" bestFit="1" customWidth="1"/>
    <col min="13" max="13" width="17.08203125" customWidth="1"/>
    <col min="14" max="14" width="15.73828125" bestFit="1" customWidth="1"/>
    <col min="15" max="15" width="16.54296875" bestFit="1" customWidth="1"/>
    <col min="16" max="16" width="16.94921875" bestFit="1" customWidth="1"/>
    <col min="17" max="17" width="15.73828125" hidden="1" customWidth="1"/>
    <col min="18" max="18" width="16.27734375" hidden="1" customWidth="1"/>
    <col min="19" max="19" width="15.73828125" bestFit="1" customWidth="1"/>
    <col min="20" max="20" width="16.41015625" customWidth="1"/>
    <col min="21" max="21" width="19.234375" customWidth="1"/>
    <col min="22" max="22" width="15.73828125" hidden="1" customWidth="1"/>
    <col min="23" max="23" width="16.6796875" hidden="1" customWidth="1"/>
    <col min="24" max="24" width="15.73828125" bestFit="1" customWidth="1"/>
    <col min="25" max="25" width="17.08203125" bestFit="1" customWidth="1"/>
    <col min="26" max="26" width="17.08203125" customWidth="1"/>
    <col min="27" max="27" width="43.58203125" hidden="1" customWidth="1"/>
    <col min="28" max="29" width="15.73828125" hidden="1" customWidth="1"/>
    <col min="30" max="30" width="17.21875" hidden="1" customWidth="1"/>
    <col min="31" max="31" width="15.73828125" hidden="1" customWidth="1"/>
    <col min="32" max="33" width="15.73828125" customWidth="1"/>
    <col min="34" max="34" width="15.73828125" bestFit="1" customWidth="1"/>
    <col min="35" max="35" width="17.21875" bestFit="1" customWidth="1"/>
  </cols>
  <sheetData>
    <row r="1" spans="1:35" s="194" customFormat="1" ht="26.25" thickBot="1" x14ac:dyDescent="0.4">
      <c r="A1" s="192"/>
      <c r="B1" s="192"/>
      <c r="C1" s="270" t="s">
        <v>0</v>
      </c>
      <c r="D1" s="271"/>
      <c r="E1" s="271"/>
      <c r="F1" s="271"/>
      <c r="G1" s="271"/>
      <c r="H1" s="271"/>
      <c r="I1" s="272"/>
      <c r="J1" s="282" t="s">
        <v>1</v>
      </c>
      <c r="K1" s="283"/>
      <c r="L1" s="283"/>
      <c r="M1" s="283"/>
      <c r="N1" s="283"/>
      <c r="O1" s="284"/>
      <c r="P1" s="273" t="s">
        <v>2</v>
      </c>
      <c r="Q1" s="274"/>
      <c r="R1" s="274"/>
      <c r="S1" s="274"/>
      <c r="T1" s="274"/>
      <c r="U1" s="275"/>
      <c r="V1" s="280" t="s">
        <v>3</v>
      </c>
      <c r="W1" s="281"/>
      <c r="X1" s="281"/>
      <c r="Y1" s="281"/>
      <c r="Z1" s="281"/>
      <c r="AA1" s="193" t="s">
        <v>4</v>
      </c>
      <c r="AB1" s="313" t="s">
        <v>5</v>
      </c>
      <c r="AC1" s="313"/>
      <c r="AD1" s="313"/>
      <c r="AE1" s="311" t="s">
        <v>6</v>
      </c>
      <c r="AF1" s="312"/>
      <c r="AG1" s="314"/>
      <c r="AH1" s="276" t="s">
        <v>184</v>
      </c>
      <c r="AI1" s="277"/>
    </row>
    <row r="2" spans="1:35" ht="64.900000000000006" customHeight="1" thickBot="1" x14ac:dyDescent="0.25">
      <c r="A2" s="259" t="s">
        <v>7</v>
      </c>
      <c r="B2" s="260"/>
      <c r="C2" s="3" t="s">
        <v>8</v>
      </c>
      <c r="D2" s="3" t="s">
        <v>9</v>
      </c>
      <c r="E2" s="3" t="s">
        <v>188</v>
      </c>
      <c r="F2" s="3" t="s">
        <v>10</v>
      </c>
      <c r="G2" s="3" t="s">
        <v>99</v>
      </c>
      <c r="H2" s="4" t="s">
        <v>11</v>
      </c>
      <c r="I2" s="4" t="s">
        <v>12</v>
      </c>
      <c r="J2" s="5" t="s">
        <v>97</v>
      </c>
      <c r="K2" s="6" t="s">
        <v>98</v>
      </c>
      <c r="L2" s="6" t="s">
        <v>15</v>
      </c>
      <c r="M2" s="6" t="s">
        <v>196</v>
      </c>
      <c r="N2" s="6" t="s">
        <v>16</v>
      </c>
      <c r="O2" s="6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7" t="s">
        <v>208</v>
      </c>
      <c r="U2" s="7" t="s">
        <v>212</v>
      </c>
      <c r="V2" s="4" t="s">
        <v>22</v>
      </c>
      <c r="W2" s="4" t="s">
        <v>23</v>
      </c>
      <c r="X2" s="4" t="s">
        <v>24</v>
      </c>
      <c r="Y2" s="4" t="s">
        <v>25</v>
      </c>
      <c r="Z2" s="8" t="s">
        <v>197</v>
      </c>
      <c r="AA2" s="8" t="s">
        <v>26</v>
      </c>
      <c r="AB2" s="8" t="s">
        <v>27</v>
      </c>
      <c r="AC2" s="8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172</v>
      </c>
      <c r="AI2" s="4" t="s">
        <v>185</v>
      </c>
    </row>
    <row r="3" spans="1:35" ht="15.75" thickBot="1" x14ac:dyDescent="0.25">
      <c r="A3" s="240" t="s">
        <v>33</v>
      </c>
      <c r="B3" s="241"/>
      <c r="C3" s="9" t="s">
        <v>34</v>
      </c>
      <c r="D3" s="10" t="s">
        <v>35</v>
      </c>
      <c r="E3" s="10">
        <v>1000009459</v>
      </c>
      <c r="F3" s="10" t="s">
        <v>36</v>
      </c>
      <c r="G3" s="12">
        <v>1000004879</v>
      </c>
      <c r="H3" s="13" t="s">
        <v>37</v>
      </c>
      <c r="I3" s="14" t="s">
        <v>38</v>
      </c>
      <c r="J3" s="10">
        <v>1000007408</v>
      </c>
      <c r="K3" s="11">
        <v>1000005434</v>
      </c>
      <c r="L3" s="11">
        <v>1000003032</v>
      </c>
      <c r="M3" s="11">
        <v>1000009809</v>
      </c>
      <c r="N3" s="11">
        <v>1000004003</v>
      </c>
      <c r="O3" s="11">
        <v>1000008389</v>
      </c>
      <c r="P3" s="11">
        <v>1000004859</v>
      </c>
      <c r="Q3" s="16">
        <v>1000004920</v>
      </c>
      <c r="R3" s="16">
        <v>1000005303</v>
      </c>
      <c r="S3" s="11" t="s">
        <v>39</v>
      </c>
      <c r="T3" s="11">
        <v>1000009940</v>
      </c>
      <c r="U3" s="11">
        <v>1000009781</v>
      </c>
      <c r="V3" s="4">
        <v>1000005416</v>
      </c>
      <c r="W3" s="4">
        <v>1000004018</v>
      </c>
      <c r="X3" s="4">
        <v>1000004880</v>
      </c>
      <c r="Y3" s="4">
        <v>1000003034</v>
      </c>
      <c r="Z3" s="4">
        <v>1000009803</v>
      </c>
      <c r="AA3" s="4">
        <v>1000003090</v>
      </c>
      <c r="AB3" s="17">
        <v>10000002503</v>
      </c>
      <c r="AC3" s="14">
        <v>10000004627</v>
      </c>
      <c r="AD3" s="10">
        <v>10000004626</v>
      </c>
      <c r="AE3" s="4" t="s">
        <v>40</v>
      </c>
      <c r="AF3" s="4">
        <v>1000002255</v>
      </c>
      <c r="AG3" s="4">
        <v>1000008946</v>
      </c>
      <c r="AH3" s="4">
        <v>1000008109</v>
      </c>
      <c r="AI3" s="4">
        <v>1000008093</v>
      </c>
    </row>
    <row r="4" spans="1:35" ht="15.75" thickBot="1" x14ac:dyDescent="0.25">
      <c r="A4" s="261" t="s">
        <v>41</v>
      </c>
      <c r="B4" s="262"/>
      <c r="C4" s="9" t="s">
        <v>42</v>
      </c>
      <c r="D4" s="10" t="s">
        <v>42</v>
      </c>
      <c r="E4" s="10" t="s">
        <v>42</v>
      </c>
      <c r="F4" s="10" t="s">
        <v>42</v>
      </c>
      <c r="G4" s="12" t="s">
        <v>42</v>
      </c>
      <c r="H4" s="18" t="s">
        <v>43</v>
      </c>
      <c r="I4" s="18" t="s">
        <v>44</v>
      </c>
      <c r="J4" s="19" t="s">
        <v>42</v>
      </c>
      <c r="K4" s="19" t="s">
        <v>47</v>
      </c>
      <c r="L4" s="19" t="s">
        <v>48</v>
      </c>
      <c r="M4" s="19" t="s">
        <v>206</v>
      </c>
      <c r="N4" s="19" t="s">
        <v>47</v>
      </c>
      <c r="O4" s="19" t="s">
        <v>47</v>
      </c>
      <c r="P4" s="11" t="s">
        <v>47</v>
      </c>
      <c r="Q4" s="11" t="s">
        <v>49</v>
      </c>
      <c r="R4" s="11" t="s">
        <v>50</v>
      </c>
      <c r="S4" s="11" t="s">
        <v>47</v>
      </c>
      <c r="T4" s="11" t="s">
        <v>210</v>
      </c>
      <c r="U4" s="11" t="s">
        <v>213</v>
      </c>
      <c r="V4" s="10" t="s">
        <v>51</v>
      </c>
      <c r="W4" s="10" t="s">
        <v>47</v>
      </c>
      <c r="X4" s="10" t="s">
        <v>47</v>
      </c>
      <c r="Y4" s="10" t="s">
        <v>47</v>
      </c>
      <c r="Z4" s="20" t="s">
        <v>206</v>
      </c>
      <c r="AA4" s="20" t="s">
        <v>47</v>
      </c>
      <c r="AB4" s="21" t="s">
        <v>48</v>
      </c>
      <c r="AC4" s="19" t="s">
        <v>48</v>
      </c>
      <c r="AD4" s="19" t="s">
        <v>47</v>
      </c>
      <c r="AE4" s="10" t="s">
        <v>47</v>
      </c>
      <c r="AF4" s="10" t="s">
        <v>42</v>
      </c>
      <c r="AG4" s="10" t="s">
        <v>42</v>
      </c>
      <c r="AH4" s="10" t="s">
        <v>47</v>
      </c>
      <c r="AI4" s="10" t="s">
        <v>47</v>
      </c>
    </row>
    <row r="5" spans="1:35" x14ac:dyDescent="0.2">
      <c r="A5" s="242" t="s">
        <v>52</v>
      </c>
      <c r="B5" s="243"/>
      <c r="C5" s="22" t="s">
        <v>53</v>
      </c>
      <c r="D5" s="23" t="s">
        <v>54</v>
      </c>
      <c r="E5" s="23" t="s">
        <v>189</v>
      </c>
      <c r="F5" s="23" t="s">
        <v>55</v>
      </c>
      <c r="G5" s="25" t="s">
        <v>57</v>
      </c>
      <c r="H5" s="22" t="s">
        <v>53</v>
      </c>
      <c r="I5" s="22" t="s">
        <v>53</v>
      </c>
      <c r="J5" s="23" t="s">
        <v>58</v>
      </c>
      <c r="K5" s="24" t="s">
        <v>59</v>
      </c>
      <c r="L5" s="24" t="s">
        <v>59</v>
      </c>
      <c r="M5" s="24">
        <v>0.4</v>
      </c>
      <c r="N5" s="24" t="s">
        <v>54</v>
      </c>
      <c r="O5" s="24" t="s">
        <v>53</v>
      </c>
      <c r="P5" s="23" t="s">
        <v>53</v>
      </c>
      <c r="Q5" s="23" t="s">
        <v>53</v>
      </c>
      <c r="R5" s="23" t="s">
        <v>59</v>
      </c>
      <c r="S5" s="23" t="s">
        <v>59</v>
      </c>
      <c r="T5" s="23">
        <v>0.4</v>
      </c>
      <c r="U5" s="23">
        <v>0.5</v>
      </c>
      <c r="V5" s="23" t="s">
        <v>60</v>
      </c>
      <c r="W5" s="23" t="s">
        <v>60</v>
      </c>
      <c r="X5" s="23" t="s">
        <v>59</v>
      </c>
      <c r="Y5" s="23" t="s">
        <v>59</v>
      </c>
      <c r="Z5" s="22">
        <v>0.4</v>
      </c>
      <c r="AA5" s="22" t="s">
        <v>53</v>
      </c>
      <c r="AB5" s="22" t="s">
        <v>61</v>
      </c>
      <c r="AC5" s="23" t="s">
        <v>53</v>
      </c>
      <c r="AD5" s="24" t="s">
        <v>53</v>
      </c>
      <c r="AE5" s="23" t="s">
        <v>53</v>
      </c>
      <c r="AF5" s="23" t="s">
        <v>56</v>
      </c>
      <c r="AG5" s="23" t="s">
        <v>56</v>
      </c>
      <c r="AH5" s="23" t="s">
        <v>53</v>
      </c>
      <c r="AI5" s="23" t="s">
        <v>53</v>
      </c>
    </row>
    <row r="6" spans="1:35" ht="15.75" thickBot="1" x14ac:dyDescent="0.25">
      <c r="A6" s="242" t="s">
        <v>62</v>
      </c>
      <c r="B6" s="243"/>
      <c r="C6" s="26">
        <v>20</v>
      </c>
      <c r="D6" s="27">
        <v>12</v>
      </c>
      <c r="E6" s="27">
        <v>12</v>
      </c>
      <c r="F6" s="27">
        <v>10</v>
      </c>
      <c r="G6" s="27">
        <v>9</v>
      </c>
      <c r="H6" s="27">
        <v>20</v>
      </c>
      <c r="I6" s="27">
        <v>20</v>
      </c>
      <c r="J6" s="27">
        <v>16</v>
      </c>
      <c r="K6" s="27">
        <v>18</v>
      </c>
      <c r="L6" s="27">
        <v>18</v>
      </c>
      <c r="M6" s="27">
        <v>22</v>
      </c>
      <c r="N6" s="27">
        <v>12</v>
      </c>
      <c r="O6" s="27">
        <v>28</v>
      </c>
      <c r="P6" s="26">
        <v>18</v>
      </c>
      <c r="Q6" s="26">
        <v>16</v>
      </c>
      <c r="R6" s="26">
        <v>12</v>
      </c>
      <c r="S6" s="26">
        <v>18</v>
      </c>
      <c r="T6" s="26">
        <v>22</v>
      </c>
      <c r="U6" s="26">
        <v>18</v>
      </c>
      <c r="V6" s="26">
        <v>12</v>
      </c>
      <c r="W6" s="27">
        <v>16</v>
      </c>
      <c r="X6" s="27">
        <v>18</v>
      </c>
      <c r="Y6" s="27">
        <v>18</v>
      </c>
      <c r="Z6" s="27">
        <v>22</v>
      </c>
      <c r="AA6" s="27">
        <v>12</v>
      </c>
      <c r="AB6" s="26">
        <v>10</v>
      </c>
      <c r="AC6" s="26">
        <v>10</v>
      </c>
      <c r="AD6" s="26">
        <v>10</v>
      </c>
      <c r="AE6" s="26">
        <v>20</v>
      </c>
      <c r="AF6" s="27">
        <v>5</v>
      </c>
      <c r="AG6" s="27">
        <v>8</v>
      </c>
      <c r="AH6" s="27">
        <v>24</v>
      </c>
      <c r="AI6" s="27">
        <v>28</v>
      </c>
    </row>
    <row r="7" spans="1:35" x14ac:dyDescent="0.2">
      <c r="A7" s="240" t="s">
        <v>63</v>
      </c>
      <c r="B7" s="241"/>
      <c r="C7" s="28">
        <v>7797906000700</v>
      </c>
      <c r="D7" s="29">
        <v>7797906000380</v>
      </c>
      <c r="E7" s="29">
        <v>7896105800675</v>
      </c>
      <c r="F7" s="29">
        <v>7797906000892</v>
      </c>
      <c r="G7" s="29">
        <v>7797906002032</v>
      </c>
      <c r="H7" s="29">
        <v>7797906001745</v>
      </c>
      <c r="I7" s="29">
        <v>7797906001752</v>
      </c>
      <c r="J7" s="29">
        <v>7896105800354</v>
      </c>
      <c r="K7" s="29">
        <v>7896105800248</v>
      </c>
      <c r="L7" s="29">
        <v>7896105800033</v>
      </c>
      <c r="M7" s="29">
        <v>7896105800903</v>
      </c>
      <c r="N7" s="29">
        <v>7797906001875</v>
      </c>
      <c r="O7" s="29">
        <v>7896105800538</v>
      </c>
      <c r="P7" s="30">
        <v>7896105800118</v>
      </c>
      <c r="Q7" s="30">
        <v>7896105800224</v>
      </c>
      <c r="R7" s="30">
        <v>7896105800231</v>
      </c>
      <c r="S7" s="30">
        <v>7797906001837</v>
      </c>
      <c r="T7" s="30">
        <v>7896105800927</v>
      </c>
      <c r="U7" s="30">
        <v>7896105800873</v>
      </c>
      <c r="V7" s="29">
        <v>7797906002070</v>
      </c>
      <c r="W7" s="29">
        <v>7896105800064</v>
      </c>
      <c r="X7" s="29">
        <v>7797906002025</v>
      </c>
      <c r="Y7" s="29">
        <v>7896105800040</v>
      </c>
      <c r="Z7" s="29">
        <v>7896105800897</v>
      </c>
      <c r="AA7" s="29">
        <v>5010228002606</v>
      </c>
      <c r="AB7" s="31">
        <v>7797906001561</v>
      </c>
      <c r="AC7" s="31">
        <v>7798070681245</v>
      </c>
      <c r="AD7" s="31">
        <v>7798070681238</v>
      </c>
      <c r="AE7" s="29">
        <v>7797906001769</v>
      </c>
      <c r="AF7" s="29">
        <v>7797906001738</v>
      </c>
      <c r="AG7" s="29">
        <v>7797906001738</v>
      </c>
      <c r="AH7" s="29">
        <v>7898994420750</v>
      </c>
      <c r="AI7" s="29">
        <v>7898994420798</v>
      </c>
    </row>
    <row r="8" spans="1:35" ht="15.75" thickBot="1" x14ac:dyDescent="0.25">
      <c r="A8" s="240" t="s">
        <v>66</v>
      </c>
      <c r="B8" s="241"/>
      <c r="C8" s="32">
        <v>17797906000707</v>
      </c>
      <c r="D8" s="33">
        <v>17797906000387</v>
      </c>
      <c r="E8" s="33">
        <v>17896105800672</v>
      </c>
      <c r="F8" s="33">
        <v>17797906000899</v>
      </c>
      <c r="G8" s="33">
        <v>17797906002039</v>
      </c>
      <c r="H8" s="33">
        <v>17797906001742</v>
      </c>
      <c r="I8" s="33">
        <v>17797906001759</v>
      </c>
      <c r="J8" s="34">
        <v>17896105800351</v>
      </c>
      <c r="K8" s="33">
        <v>17896105800245</v>
      </c>
      <c r="L8" s="33">
        <v>17896105800030</v>
      </c>
      <c r="M8" s="33">
        <v>17896105800900</v>
      </c>
      <c r="N8" s="33">
        <v>17797906001872</v>
      </c>
      <c r="O8" s="33">
        <v>17896105800535</v>
      </c>
      <c r="P8" s="32">
        <v>17896105800115</v>
      </c>
      <c r="Q8" s="35">
        <v>17896105800221</v>
      </c>
      <c r="R8" s="35">
        <v>17896105800238</v>
      </c>
      <c r="S8" s="32">
        <v>17797906001834</v>
      </c>
      <c r="T8" s="32">
        <v>17896105800924</v>
      </c>
      <c r="U8" s="32">
        <v>17896105800870</v>
      </c>
      <c r="V8" s="33">
        <v>17797906002077</v>
      </c>
      <c r="W8" s="33">
        <v>17896105800061</v>
      </c>
      <c r="X8" s="33">
        <v>17797906002022</v>
      </c>
      <c r="Y8" s="33">
        <v>27896105800044</v>
      </c>
      <c r="Z8" s="33">
        <v>17896105800894</v>
      </c>
      <c r="AA8" s="33">
        <v>5010228502601</v>
      </c>
      <c r="AB8" s="37">
        <v>17797906001568</v>
      </c>
      <c r="AC8" s="37">
        <v>17798070681242</v>
      </c>
      <c r="AD8" s="37">
        <v>17798070681235</v>
      </c>
      <c r="AE8" s="33">
        <v>17797906001766</v>
      </c>
      <c r="AF8" s="33">
        <v>17797906001735</v>
      </c>
      <c r="AG8" s="33">
        <v>27797906001732</v>
      </c>
      <c r="AH8" s="33">
        <v>17898994420757</v>
      </c>
      <c r="AI8" s="33">
        <v>17898994420795</v>
      </c>
    </row>
    <row r="9" spans="1:35" x14ac:dyDescent="0.2">
      <c r="A9" s="244" t="s">
        <v>67</v>
      </c>
      <c r="B9" s="191" t="s">
        <v>68</v>
      </c>
      <c r="C9" s="23">
        <v>400</v>
      </c>
      <c r="D9" s="23">
        <v>720</v>
      </c>
      <c r="E9" s="23">
        <v>1050</v>
      </c>
      <c r="F9" s="23">
        <v>1500</v>
      </c>
      <c r="G9" s="23">
        <v>1700</v>
      </c>
      <c r="H9" s="23">
        <v>400</v>
      </c>
      <c r="I9" s="23">
        <v>400</v>
      </c>
      <c r="J9" s="23">
        <v>600</v>
      </c>
      <c r="K9" s="23">
        <v>500</v>
      </c>
      <c r="L9" s="23">
        <v>500</v>
      </c>
      <c r="M9" s="23">
        <v>400</v>
      </c>
      <c r="N9" s="23">
        <v>720</v>
      </c>
      <c r="O9" s="23">
        <v>400</v>
      </c>
      <c r="P9" s="23">
        <v>400</v>
      </c>
      <c r="Q9" s="23">
        <v>400</v>
      </c>
      <c r="R9" s="23">
        <v>500</v>
      </c>
      <c r="S9" s="23">
        <v>500</v>
      </c>
      <c r="T9" s="23">
        <v>400</v>
      </c>
      <c r="U9" s="23">
        <v>500</v>
      </c>
      <c r="V9" s="23">
        <v>450</v>
      </c>
      <c r="W9" s="23">
        <v>450</v>
      </c>
      <c r="X9" s="23">
        <v>500</v>
      </c>
      <c r="Y9" s="23">
        <v>500</v>
      </c>
      <c r="Z9" s="23">
        <v>400</v>
      </c>
      <c r="AA9" s="23">
        <v>400</v>
      </c>
      <c r="AB9" s="23">
        <v>470</v>
      </c>
      <c r="AC9" s="23">
        <v>400</v>
      </c>
      <c r="AD9" s="23">
        <v>400</v>
      </c>
      <c r="AE9" s="23">
        <v>400</v>
      </c>
      <c r="AF9" s="23">
        <v>2000</v>
      </c>
      <c r="AG9" s="23">
        <v>2000</v>
      </c>
      <c r="AH9" s="23">
        <v>400</v>
      </c>
      <c r="AI9" s="23">
        <v>400</v>
      </c>
    </row>
    <row r="10" spans="1:35" x14ac:dyDescent="0.2">
      <c r="A10" s="244"/>
      <c r="B10" s="191" t="s">
        <v>69</v>
      </c>
      <c r="C10" s="39">
        <v>408</v>
      </c>
      <c r="D10" s="39">
        <v>730</v>
      </c>
      <c r="E10" s="39">
        <v>1061</v>
      </c>
      <c r="F10" s="39">
        <v>1512</v>
      </c>
      <c r="G10" s="39">
        <v>1712</v>
      </c>
      <c r="H10" s="39">
        <v>410</v>
      </c>
      <c r="I10" s="39">
        <v>410</v>
      </c>
      <c r="J10" s="40">
        <v>608.57000000000005</v>
      </c>
      <c r="K10" s="40" t="s">
        <v>190</v>
      </c>
      <c r="L10" s="40">
        <v>510</v>
      </c>
      <c r="M10" s="40">
        <v>410</v>
      </c>
      <c r="N10" s="39">
        <v>730</v>
      </c>
      <c r="O10" s="39">
        <v>406</v>
      </c>
      <c r="P10" s="39">
        <v>406</v>
      </c>
      <c r="Q10" s="39">
        <v>410</v>
      </c>
      <c r="R10" s="40">
        <v>510</v>
      </c>
      <c r="S10" s="39">
        <v>510</v>
      </c>
      <c r="T10" s="39">
        <v>410</v>
      </c>
      <c r="U10" s="39">
        <v>510</v>
      </c>
      <c r="V10" s="39">
        <v>459</v>
      </c>
      <c r="W10" s="39">
        <v>459</v>
      </c>
      <c r="X10" s="39">
        <v>510</v>
      </c>
      <c r="Y10" s="39">
        <v>510</v>
      </c>
      <c r="Z10" s="39">
        <v>410</v>
      </c>
      <c r="AA10" s="39">
        <v>427</v>
      </c>
      <c r="AB10" s="39" t="s">
        <v>47</v>
      </c>
      <c r="AC10" s="39" t="s">
        <v>47</v>
      </c>
      <c r="AD10" s="39" t="s">
        <v>47</v>
      </c>
      <c r="AE10" s="39">
        <v>408</v>
      </c>
      <c r="AF10" s="39">
        <v>2012</v>
      </c>
      <c r="AG10" s="39">
        <v>2012</v>
      </c>
      <c r="AH10" s="39">
        <v>410</v>
      </c>
      <c r="AI10" s="39">
        <v>410</v>
      </c>
    </row>
    <row r="11" spans="1:35" x14ac:dyDescent="0.2">
      <c r="A11" s="244"/>
      <c r="B11" s="191" t="s">
        <v>70</v>
      </c>
      <c r="C11" s="39">
        <v>275</v>
      </c>
      <c r="D11" s="39">
        <v>275</v>
      </c>
      <c r="E11" s="39">
        <v>275</v>
      </c>
      <c r="F11" s="39">
        <v>275</v>
      </c>
      <c r="G11" s="39">
        <v>275</v>
      </c>
      <c r="H11" s="39">
        <v>237</v>
      </c>
      <c r="I11" s="39">
        <v>275</v>
      </c>
      <c r="J11" s="40">
        <v>275</v>
      </c>
      <c r="K11" s="40">
        <v>180</v>
      </c>
      <c r="L11" s="40">
        <v>180</v>
      </c>
      <c r="M11" s="40">
        <v>220</v>
      </c>
      <c r="N11" s="39">
        <v>275</v>
      </c>
      <c r="O11" s="39">
        <v>180</v>
      </c>
      <c r="P11" s="39">
        <v>200</v>
      </c>
      <c r="Q11" s="39">
        <v>260</v>
      </c>
      <c r="R11" s="40">
        <v>215</v>
      </c>
      <c r="S11" s="39">
        <v>275</v>
      </c>
      <c r="T11" s="39">
        <v>225</v>
      </c>
      <c r="U11" s="39">
        <v>275</v>
      </c>
      <c r="V11" s="39">
        <v>120</v>
      </c>
      <c r="W11" s="39">
        <v>180</v>
      </c>
      <c r="X11" s="39">
        <v>180</v>
      </c>
      <c r="Y11" s="39">
        <v>180</v>
      </c>
      <c r="Z11" s="39">
        <v>240</v>
      </c>
      <c r="AA11" s="39">
        <v>153</v>
      </c>
      <c r="AB11" s="39">
        <v>295</v>
      </c>
      <c r="AC11" s="39">
        <v>295</v>
      </c>
      <c r="AD11" s="39">
        <v>295</v>
      </c>
      <c r="AE11" s="39">
        <v>250</v>
      </c>
      <c r="AF11" s="39">
        <v>345</v>
      </c>
      <c r="AG11" s="39">
        <v>345</v>
      </c>
      <c r="AH11" s="39">
        <v>65</v>
      </c>
      <c r="AI11" s="39">
        <v>65</v>
      </c>
    </row>
    <row r="12" spans="1:35" x14ac:dyDescent="0.2">
      <c r="A12" s="244"/>
      <c r="B12" s="191" t="s">
        <v>71</v>
      </c>
      <c r="C12" s="41">
        <v>207</v>
      </c>
      <c r="D12" s="41">
        <v>287</v>
      </c>
      <c r="E12" s="41">
        <v>337</v>
      </c>
      <c r="F12" s="41">
        <v>367</v>
      </c>
      <c r="G12" s="41">
        <v>407</v>
      </c>
      <c r="H12" s="41">
        <v>260</v>
      </c>
      <c r="I12" s="41">
        <v>247</v>
      </c>
      <c r="J12" s="42">
        <v>257</v>
      </c>
      <c r="K12" s="42">
        <v>195</v>
      </c>
      <c r="L12" s="42">
        <v>195</v>
      </c>
      <c r="M12" s="42">
        <v>195</v>
      </c>
      <c r="N12" s="41">
        <v>277</v>
      </c>
      <c r="O12" s="41">
        <v>240</v>
      </c>
      <c r="P12" s="41">
        <v>190</v>
      </c>
      <c r="Q12" s="41">
        <v>202</v>
      </c>
      <c r="R12" s="42">
        <v>40</v>
      </c>
      <c r="S12" s="41">
        <v>277</v>
      </c>
      <c r="T12" s="41">
        <v>195</v>
      </c>
      <c r="U12" s="41">
        <v>210</v>
      </c>
      <c r="V12" s="41">
        <v>270</v>
      </c>
      <c r="W12" s="41">
        <v>260</v>
      </c>
      <c r="X12" s="41">
        <v>240</v>
      </c>
      <c r="Y12" s="41">
        <v>240</v>
      </c>
      <c r="Z12" s="41">
        <v>195</v>
      </c>
      <c r="AA12" s="41">
        <v>67</v>
      </c>
      <c r="AB12" s="41">
        <v>295</v>
      </c>
      <c r="AC12" s="41">
        <v>295</v>
      </c>
      <c r="AD12" s="41">
        <v>295</v>
      </c>
      <c r="AE12" s="41">
        <v>280</v>
      </c>
      <c r="AF12" s="41">
        <v>400</v>
      </c>
      <c r="AG12" s="41">
        <v>400</v>
      </c>
      <c r="AH12" s="41">
        <v>540</v>
      </c>
      <c r="AI12" s="41">
        <v>540</v>
      </c>
    </row>
    <row r="13" spans="1:35" x14ac:dyDescent="0.2">
      <c r="A13" s="244"/>
      <c r="B13" s="191" t="s">
        <v>72</v>
      </c>
      <c r="C13" s="39">
        <v>55</v>
      </c>
      <c r="D13" s="39">
        <v>55</v>
      </c>
      <c r="E13" s="39">
        <v>60</v>
      </c>
      <c r="F13" s="39">
        <v>65</v>
      </c>
      <c r="G13" s="39">
        <v>65</v>
      </c>
      <c r="H13" s="39">
        <v>55</v>
      </c>
      <c r="I13" s="39">
        <v>55</v>
      </c>
      <c r="J13" s="40">
        <v>55</v>
      </c>
      <c r="K13" s="40" t="s">
        <v>191</v>
      </c>
      <c r="L13" s="40">
        <v>50</v>
      </c>
      <c r="M13" s="40">
        <v>55</v>
      </c>
      <c r="N13" s="39">
        <v>55</v>
      </c>
      <c r="O13" s="39">
        <v>55</v>
      </c>
      <c r="P13" s="39">
        <v>50</v>
      </c>
      <c r="Q13" s="39">
        <v>50</v>
      </c>
      <c r="R13" s="40">
        <v>465</v>
      </c>
      <c r="S13" s="39">
        <v>55</v>
      </c>
      <c r="T13" s="39">
        <v>55</v>
      </c>
      <c r="U13" s="39">
        <v>55</v>
      </c>
      <c r="V13" s="39">
        <v>55</v>
      </c>
      <c r="W13" s="39">
        <v>60</v>
      </c>
      <c r="X13" s="39">
        <v>55</v>
      </c>
      <c r="Y13" s="39">
        <v>55</v>
      </c>
      <c r="Z13" s="39">
        <v>55</v>
      </c>
      <c r="AA13" s="39">
        <v>110</v>
      </c>
      <c r="AB13" s="39">
        <v>28</v>
      </c>
      <c r="AC13" s="39">
        <v>28</v>
      </c>
      <c r="AD13" s="39">
        <v>28</v>
      </c>
      <c r="AE13" s="39" t="s">
        <v>47</v>
      </c>
      <c r="AF13" s="39">
        <v>60</v>
      </c>
      <c r="AG13" s="39">
        <v>60</v>
      </c>
      <c r="AH13" s="39">
        <v>240</v>
      </c>
      <c r="AI13" s="39">
        <v>240</v>
      </c>
    </row>
    <row r="14" spans="1:35" x14ac:dyDescent="0.2">
      <c r="A14" s="244" t="s">
        <v>73</v>
      </c>
      <c r="B14" s="191" t="s">
        <v>68</v>
      </c>
      <c r="C14" s="39">
        <v>8000</v>
      </c>
      <c r="D14" s="39">
        <v>8640</v>
      </c>
      <c r="E14" s="39">
        <v>12600</v>
      </c>
      <c r="F14" s="39">
        <v>15000</v>
      </c>
      <c r="G14" s="39">
        <v>15300</v>
      </c>
      <c r="H14" s="39">
        <v>8000</v>
      </c>
      <c r="I14" s="39">
        <v>8000</v>
      </c>
      <c r="J14" s="40">
        <v>9600</v>
      </c>
      <c r="K14" s="40" t="s">
        <v>192</v>
      </c>
      <c r="L14" s="40">
        <v>9000</v>
      </c>
      <c r="M14" s="40">
        <v>8800</v>
      </c>
      <c r="N14" s="39">
        <v>8640</v>
      </c>
      <c r="O14" s="39">
        <v>11200</v>
      </c>
      <c r="P14" s="39">
        <v>7200</v>
      </c>
      <c r="Q14" s="43">
        <v>6400</v>
      </c>
      <c r="R14" s="44">
        <v>6000</v>
      </c>
      <c r="S14" s="39">
        <v>9000</v>
      </c>
      <c r="T14" s="39">
        <v>8800</v>
      </c>
      <c r="U14" s="39">
        <v>9000</v>
      </c>
      <c r="V14" s="39">
        <v>5400</v>
      </c>
      <c r="W14" s="39">
        <v>7200</v>
      </c>
      <c r="X14" s="39">
        <v>9000</v>
      </c>
      <c r="Y14" s="39">
        <v>9000</v>
      </c>
      <c r="Z14" s="39">
        <v>8800</v>
      </c>
      <c r="AA14" s="39">
        <v>4800</v>
      </c>
      <c r="AB14" s="39">
        <v>4700</v>
      </c>
      <c r="AC14" s="39">
        <v>4000</v>
      </c>
      <c r="AD14" s="39">
        <v>4000</v>
      </c>
      <c r="AE14" s="39">
        <v>8000</v>
      </c>
      <c r="AF14" s="39">
        <v>10000</v>
      </c>
      <c r="AG14" s="39">
        <v>16000</v>
      </c>
      <c r="AH14" s="39">
        <v>9600</v>
      </c>
      <c r="AI14" s="39">
        <v>11200</v>
      </c>
    </row>
    <row r="15" spans="1:35" x14ac:dyDescent="0.2">
      <c r="A15" s="244"/>
      <c r="B15" s="191" t="s">
        <v>69</v>
      </c>
      <c r="C15" s="39">
        <f>C14+700</f>
        <v>8700</v>
      </c>
      <c r="D15" s="39">
        <f>D14+700</f>
        <v>9340</v>
      </c>
      <c r="E15" s="39">
        <f t="shared" ref="E15:AI15" si="0">E14+700</f>
        <v>13300</v>
      </c>
      <c r="F15" s="39">
        <f t="shared" si="0"/>
        <v>15700</v>
      </c>
      <c r="G15" s="39">
        <f t="shared" si="0"/>
        <v>16000</v>
      </c>
      <c r="H15" s="39">
        <f t="shared" si="0"/>
        <v>8700</v>
      </c>
      <c r="I15" s="39">
        <f t="shared" si="0"/>
        <v>8700</v>
      </c>
      <c r="J15" s="39">
        <f t="shared" si="0"/>
        <v>10300</v>
      </c>
      <c r="K15" s="39" t="e">
        <f t="shared" si="0"/>
        <v>#VALUE!</v>
      </c>
      <c r="L15" s="39">
        <f t="shared" si="0"/>
        <v>9700</v>
      </c>
      <c r="M15" s="39">
        <v>9300</v>
      </c>
      <c r="N15" s="39">
        <f t="shared" si="0"/>
        <v>9340</v>
      </c>
      <c r="O15" s="39">
        <f t="shared" si="0"/>
        <v>11900</v>
      </c>
      <c r="P15" s="39">
        <f t="shared" si="0"/>
        <v>7900</v>
      </c>
      <c r="Q15" s="39">
        <f t="shared" si="0"/>
        <v>7100</v>
      </c>
      <c r="R15" s="39">
        <f t="shared" si="0"/>
        <v>6700</v>
      </c>
      <c r="S15" s="39">
        <f t="shared" si="0"/>
        <v>9700</v>
      </c>
      <c r="T15" s="39">
        <v>9300</v>
      </c>
      <c r="U15" s="39">
        <v>9700</v>
      </c>
      <c r="V15" s="39">
        <f t="shared" si="0"/>
        <v>6100</v>
      </c>
      <c r="W15" s="39">
        <f t="shared" si="0"/>
        <v>7900</v>
      </c>
      <c r="X15" s="39">
        <f t="shared" si="0"/>
        <v>9700</v>
      </c>
      <c r="Y15" s="39">
        <f t="shared" si="0"/>
        <v>9700</v>
      </c>
      <c r="Z15" s="39">
        <v>9300</v>
      </c>
      <c r="AA15" s="39">
        <f t="shared" si="0"/>
        <v>5500</v>
      </c>
      <c r="AB15" s="39">
        <f t="shared" si="0"/>
        <v>5400</v>
      </c>
      <c r="AC15" s="39">
        <f t="shared" si="0"/>
        <v>4700</v>
      </c>
      <c r="AD15" s="39">
        <f t="shared" si="0"/>
        <v>4700</v>
      </c>
      <c r="AE15" s="39">
        <f t="shared" si="0"/>
        <v>8700</v>
      </c>
      <c r="AF15" s="39">
        <f t="shared" si="0"/>
        <v>10700</v>
      </c>
      <c r="AG15" s="39">
        <f t="shared" si="0"/>
        <v>16700</v>
      </c>
      <c r="AH15" s="39">
        <f t="shared" si="0"/>
        <v>10300</v>
      </c>
      <c r="AI15" s="39">
        <f t="shared" si="0"/>
        <v>11900</v>
      </c>
    </row>
    <row r="16" spans="1:35" x14ac:dyDescent="0.2">
      <c r="A16" s="244"/>
      <c r="B16" s="191" t="s">
        <v>70</v>
      </c>
      <c r="C16" s="39">
        <v>489</v>
      </c>
      <c r="D16" s="39">
        <v>389</v>
      </c>
      <c r="E16" s="39">
        <v>489</v>
      </c>
      <c r="F16" s="39">
        <v>489</v>
      </c>
      <c r="G16" s="39">
        <v>489</v>
      </c>
      <c r="H16" s="39">
        <v>500</v>
      </c>
      <c r="I16" s="39">
        <v>489</v>
      </c>
      <c r="J16" s="40">
        <v>489</v>
      </c>
      <c r="K16" s="40">
        <v>489</v>
      </c>
      <c r="L16" s="40">
        <v>390</v>
      </c>
      <c r="M16" s="40">
        <v>392</v>
      </c>
      <c r="N16" s="39">
        <v>389</v>
      </c>
      <c r="O16" s="39">
        <v>396</v>
      </c>
      <c r="P16" s="39">
        <v>382</v>
      </c>
      <c r="Q16" s="39">
        <v>390</v>
      </c>
      <c r="R16" s="39">
        <v>215</v>
      </c>
      <c r="S16" s="39">
        <v>489</v>
      </c>
      <c r="T16" s="39">
        <v>392</v>
      </c>
      <c r="U16" s="39">
        <v>489</v>
      </c>
      <c r="V16" s="39">
        <v>395</v>
      </c>
      <c r="W16" s="39">
        <v>360</v>
      </c>
      <c r="X16" s="39">
        <v>489</v>
      </c>
      <c r="Y16" s="39">
        <v>392</v>
      </c>
      <c r="Z16" s="39">
        <v>392</v>
      </c>
      <c r="AA16" s="39">
        <v>310</v>
      </c>
      <c r="AB16" s="39">
        <v>302</v>
      </c>
      <c r="AC16" s="39">
        <v>302</v>
      </c>
      <c r="AD16" s="39">
        <v>302</v>
      </c>
      <c r="AE16" s="39">
        <v>500</v>
      </c>
      <c r="AF16" s="39">
        <v>389</v>
      </c>
      <c r="AG16" s="39">
        <v>489</v>
      </c>
      <c r="AH16" s="39">
        <v>393</v>
      </c>
      <c r="AI16" s="39">
        <v>393</v>
      </c>
    </row>
    <row r="17" spans="1:35" x14ac:dyDescent="0.2">
      <c r="A17" s="244"/>
      <c r="B17" s="191" t="s">
        <v>71</v>
      </c>
      <c r="C17" s="39">
        <v>289</v>
      </c>
      <c r="D17" s="39">
        <v>289</v>
      </c>
      <c r="E17" s="39">
        <v>289</v>
      </c>
      <c r="F17" s="39">
        <v>289</v>
      </c>
      <c r="G17" s="39">
        <v>289</v>
      </c>
      <c r="H17" s="39">
        <v>300</v>
      </c>
      <c r="I17" s="39">
        <v>289</v>
      </c>
      <c r="J17" s="40">
        <v>289</v>
      </c>
      <c r="K17" s="40">
        <v>289</v>
      </c>
      <c r="L17" s="40">
        <v>289</v>
      </c>
      <c r="M17" s="40">
        <v>289</v>
      </c>
      <c r="N17" s="39">
        <v>289</v>
      </c>
      <c r="O17" s="39">
        <v>293</v>
      </c>
      <c r="P17" s="39">
        <v>287</v>
      </c>
      <c r="Q17" s="39">
        <v>289</v>
      </c>
      <c r="R17" s="39">
        <v>177.5</v>
      </c>
      <c r="S17" s="39">
        <v>289</v>
      </c>
      <c r="T17" s="39">
        <v>290</v>
      </c>
      <c r="U17" s="39">
        <v>289</v>
      </c>
      <c r="V17" s="39">
        <v>292</v>
      </c>
      <c r="W17" s="39">
        <v>300</v>
      </c>
      <c r="X17" s="39">
        <v>289</v>
      </c>
      <c r="Y17" s="39">
        <v>290</v>
      </c>
      <c r="Z17" s="39">
        <v>290</v>
      </c>
      <c r="AA17" s="39">
        <v>240</v>
      </c>
      <c r="AB17" s="39">
        <v>302</v>
      </c>
      <c r="AC17" s="39">
        <v>302</v>
      </c>
      <c r="AD17" s="39">
        <v>302</v>
      </c>
      <c r="AE17" s="39">
        <v>300</v>
      </c>
      <c r="AF17" s="39">
        <v>289</v>
      </c>
      <c r="AG17" s="39">
        <v>289</v>
      </c>
      <c r="AH17" s="39">
        <v>290</v>
      </c>
      <c r="AI17" s="39">
        <v>290</v>
      </c>
    </row>
    <row r="18" spans="1:35" x14ac:dyDescent="0.2">
      <c r="A18" s="244"/>
      <c r="B18" s="191" t="s">
        <v>72</v>
      </c>
      <c r="C18" s="39">
        <v>169</v>
      </c>
      <c r="D18" s="39">
        <v>205</v>
      </c>
      <c r="E18" s="39">
        <v>215</v>
      </c>
      <c r="F18" s="39">
        <v>250</v>
      </c>
      <c r="G18" s="39">
        <v>250</v>
      </c>
      <c r="H18" s="39">
        <v>186</v>
      </c>
      <c r="I18" s="39">
        <v>189</v>
      </c>
      <c r="J18" s="40">
        <v>169</v>
      </c>
      <c r="K18" s="40">
        <v>185</v>
      </c>
      <c r="L18" s="40">
        <v>205</v>
      </c>
      <c r="M18" s="40">
        <v>205</v>
      </c>
      <c r="N18" s="39">
        <v>190</v>
      </c>
      <c r="O18" s="39">
        <v>271</v>
      </c>
      <c r="P18" s="39">
        <v>251</v>
      </c>
      <c r="Q18" s="39">
        <v>175</v>
      </c>
      <c r="R18" s="39">
        <v>465</v>
      </c>
      <c r="S18" s="39">
        <v>215</v>
      </c>
      <c r="T18" s="39">
        <v>235</v>
      </c>
      <c r="U18" s="39">
        <v>185</v>
      </c>
      <c r="V18" s="39">
        <v>213</v>
      </c>
      <c r="W18" s="39">
        <v>222</v>
      </c>
      <c r="X18" s="39">
        <v>215</v>
      </c>
      <c r="Y18" s="39">
        <v>205</v>
      </c>
      <c r="Z18" s="39">
        <v>235</v>
      </c>
      <c r="AA18" s="39">
        <v>215</v>
      </c>
      <c r="AB18" s="39">
        <v>284</v>
      </c>
      <c r="AC18" s="39">
        <v>284</v>
      </c>
      <c r="AD18" s="39">
        <v>284</v>
      </c>
      <c r="AE18" s="39">
        <v>186</v>
      </c>
      <c r="AF18" s="39">
        <v>190</v>
      </c>
      <c r="AG18" s="39">
        <v>265</v>
      </c>
      <c r="AH18" s="39">
        <v>265</v>
      </c>
      <c r="AI18" s="39">
        <v>265</v>
      </c>
    </row>
    <row r="19" spans="1:35" x14ac:dyDescent="0.2">
      <c r="A19" s="315" t="s">
        <v>194</v>
      </c>
      <c r="B19" s="79" t="s">
        <v>74</v>
      </c>
      <c r="C19" s="39">
        <v>8</v>
      </c>
      <c r="D19" s="39">
        <v>10</v>
      </c>
      <c r="E19" s="39">
        <v>8</v>
      </c>
      <c r="F19" s="39">
        <v>8</v>
      </c>
      <c r="G19" s="39">
        <v>8</v>
      </c>
      <c r="H19" s="39">
        <v>8</v>
      </c>
      <c r="I19" s="39">
        <v>8</v>
      </c>
      <c r="J19" s="40">
        <v>8</v>
      </c>
      <c r="K19" s="40">
        <v>8</v>
      </c>
      <c r="L19" s="40">
        <v>10</v>
      </c>
      <c r="M19" s="40">
        <v>10</v>
      </c>
      <c r="N19" s="39">
        <v>10</v>
      </c>
      <c r="O19" s="39">
        <v>10</v>
      </c>
      <c r="P19" s="39">
        <v>10</v>
      </c>
      <c r="Q19" s="39">
        <v>10</v>
      </c>
      <c r="R19" s="39">
        <v>9</v>
      </c>
      <c r="S19" s="39">
        <v>8</v>
      </c>
      <c r="T19" s="39">
        <v>10</v>
      </c>
      <c r="U19" s="39">
        <v>8</v>
      </c>
      <c r="V19" s="39">
        <v>10</v>
      </c>
      <c r="W19" s="39">
        <v>10</v>
      </c>
      <c r="X19" s="39">
        <v>8</v>
      </c>
      <c r="Y19" s="39">
        <v>10</v>
      </c>
      <c r="Z19" s="39">
        <v>10</v>
      </c>
      <c r="AA19" s="39">
        <v>14</v>
      </c>
      <c r="AB19" s="39">
        <v>12</v>
      </c>
      <c r="AC19" s="39">
        <v>12</v>
      </c>
      <c r="AD19" s="39">
        <v>12</v>
      </c>
      <c r="AE19" s="39">
        <v>8</v>
      </c>
      <c r="AF19" s="39">
        <v>10</v>
      </c>
      <c r="AG19" s="39">
        <v>8</v>
      </c>
      <c r="AH19" s="39">
        <v>10</v>
      </c>
      <c r="AI19" s="39">
        <v>10</v>
      </c>
    </row>
    <row r="20" spans="1:35" x14ac:dyDescent="0.2">
      <c r="A20" s="316"/>
      <c r="B20" s="81" t="s">
        <v>75</v>
      </c>
      <c r="C20" s="39">
        <v>11</v>
      </c>
      <c r="D20" s="39">
        <v>9</v>
      </c>
      <c r="E20" s="39">
        <v>8</v>
      </c>
      <c r="F20" s="39">
        <v>7</v>
      </c>
      <c r="G20" s="39">
        <v>7</v>
      </c>
      <c r="H20" s="39">
        <v>11</v>
      </c>
      <c r="I20" s="39">
        <v>10</v>
      </c>
      <c r="J20" s="39">
        <v>11</v>
      </c>
      <c r="K20" s="39">
        <v>10</v>
      </c>
      <c r="L20" s="39">
        <v>9</v>
      </c>
      <c r="M20" s="39">
        <v>8</v>
      </c>
      <c r="N20" s="39">
        <v>9</v>
      </c>
      <c r="O20" s="39">
        <v>7</v>
      </c>
      <c r="P20" s="39">
        <v>7</v>
      </c>
      <c r="Q20" s="46">
        <v>7</v>
      </c>
      <c r="R20" s="39">
        <v>13</v>
      </c>
      <c r="S20" s="39">
        <v>9</v>
      </c>
      <c r="T20" s="39">
        <v>8</v>
      </c>
      <c r="U20" s="39">
        <v>10</v>
      </c>
      <c r="V20" s="39">
        <v>9</v>
      </c>
      <c r="W20" s="39">
        <v>9</v>
      </c>
      <c r="X20" s="39">
        <v>8</v>
      </c>
      <c r="Y20" s="39">
        <v>9</v>
      </c>
      <c r="Z20" s="39">
        <v>8</v>
      </c>
      <c r="AA20" s="39">
        <v>7</v>
      </c>
      <c r="AB20" s="39">
        <v>6</v>
      </c>
      <c r="AC20" s="39">
        <v>6</v>
      </c>
      <c r="AD20" s="39">
        <v>6</v>
      </c>
      <c r="AE20" s="39">
        <v>11</v>
      </c>
      <c r="AF20" s="39">
        <v>9</v>
      </c>
      <c r="AG20" s="39">
        <v>7</v>
      </c>
      <c r="AH20" s="39">
        <v>7</v>
      </c>
      <c r="AI20" s="39">
        <v>7</v>
      </c>
    </row>
    <row r="21" spans="1:35" x14ac:dyDescent="0.2">
      <c r="A21" s="316"/>
      <c r="B21" s="81" t="s">
        <v>76</v>
      </c>
      <c r="C21" s="39">
        <f>C19*C20</f>
        <v>88</v>
      </c>
      <c r="D21" s="39">
        <f t="shared" ref="D21:AI21" si="1">D19*D20</f>
        <v>90</v>
      </c>
      <c r="E21" s="39">
        <f t="shared" si="1"/>
        <v>64</v>
      </c>
      <c r="F21" s="39">
        <f t="shared" si="1"/>
        <v>56</v>
      </c>
      <c r="G21" s="39">
        <f t="shared" si="1"/>
        <v>56</v>
      </c>
      <c r="H21" s="39">
        <f t="shared" si="1"/>
        <v>88</v>
      </c>
      <c r="I21" s="39">
        <f t="shared" si="1"/>
        <v>80</v>
      </c>
      <c r="J21" s="39">
        <f t="shared" si="1"/>
        <v>88</v>
      </c>
      <c r="K21" s="39">
        <f t="shared" si="1"/>
        <v>80</v>
      </c>
      <c r="L21" s="39">
        <f t="shared" si="1"/>
        <v>90</v>
      </c>
      <c r="M21" s="39">
        <v>80</v>
      </c>
      <c r="N21" s="39">
        <f t="shared" si="1"/>
        <v>90</v>
      </c>
      <c r="O21" s="39">
        <f t="shared" si="1"/>
        <v>70</v>
      </c>
      <c r="P21" s="39">
        <f t="shared" si="1"/>
        <v>70</v>
      </c>
      <c r="Q21" s="39">
        <f t="shared" si="1"/>
        <v>70</v>
      </c>
      <c r="R21" s="39">
        <f t="shared" si="1"/>
        <v>117</v>
      </c>
      <c r="S21" s="39">
        <f t="shared" si="1"/>
        <v>72</v>
      </c>
      <c r="T21" s="39">
        <v>80</v>
      </c>
      <c r="U21" s="39">
        <v>80</v>
      </c>
      <c r="V21" s="39">
        <f t="shared" si="1"/>
        <v>90</v>
      </c>
      <c r="W21" s="39">
        <f t="shared" si="1"/>
        <v>90</v>
      </c>
      <c r="X21" s="39">
        <f t="shared" si="1"/>
        <v>64</v>
      </c>
      <c r="Y21" s="39">
        <f t="shared" si="1"/>
        <v>90</v>
      </c>
      <c r="Z21" s="39">
        <v>80</v>
      </c>
      <c r="AA21" s="39">
        <f t="shared" si="1"/>
        <v>98</v>
      </c>
      <c r="AB21" s="39">
        <f t="shared" si="1"/>
        <v>72</v>
      </c>
      <c r="AC21" s="39">
        <f t="shared" si="1"/>
        <v>72</v>
      </c>
      <c r="AD21" s="39">
        <f t="shared" si="1"/>
        <v>72</v>
      </c>
      <c r="AE21" s="39">
        <f t="shared" si="1"/>
        <v>88</v>
      </c>
      <c r="AF21" s="39">
        <f t="shared" si="1"/>
        <v>90</v>
      </c>
      <c r="AG21" s="39">
        <f t="shared" si="1"/>
        <v>56</v>
      </c>
      <c r="AH21" s="39">
        <f t="shared" si="1"/>
        <v>70</v>
      </c>
      <c r="AI21" s="39">
        <f t="shared" si="1"/>
        <v>70</v>
      </c>
    </row>
    <row r="22" spans="1:35" x14ac:dyDescent="0.2">
      <c r="A22" s="316"/>
      <c r="B22" s="81" t="s">
        <v>70</v>
      </c>
      <c r="C22" s="39">
        <v>1200</v>
      </c>
      <c r="D22" s="39">
        <v>1200</v>
      </c>
      <c r="E22" s="39">
        <v>1200</v>
      </c>
      <c r="F22" s="39">
        <v>1200</v>
      </c>
      <c r="G22" s="39">
        <v>1200</v>
      </c>
      <c r="H22" s="39"/>
      <c r="I22" s="39">
        <v>1200</v>
      </c>
      <c r="J22" s="39">
        <v>1200</v>
      </c>
      <c r="K22" s="39">
        <v>1200</v>
      </c>
      <c r="L22" s="39">
        <v>1200</v>
      </c>
      <c r="M22" s="39">
        <v>1200</v>
      </c>
      <c r="N22" s="39">
        <v>1200</v>
      </c>
      <c r="O22" s="39">
        <v>1200</v>
      </c>
      <c r="P22" s="39"/>
      <c r="Q22" s="39"/>
      <c r="R22" s="39"/>
      <c r="S22" s="39">
        <v>1200</v>
      </c>
      <c r="T22" s="39">
        <v>1200</v>
      </c>
      <c r="U22" s="39">
        <v>1200</v>
      </c>
      <c r="V22" s="39"/>
      <c r="W22" s="39"/>
      <c r="X22" s="39">
        <v>1200</v>
      </c>
      <c r="Y22" s="39">
        <v>1200</v>
      </c>
      <c r="Z22" s="39">
        <v>1200</v>
      </c>
      <c r="AA22" s="39"/>
      <c r="AB22" s="39"/>
      <c r="AC22" s="39"/>
      <c r="AD22" s="39"/>
      <c r="AE22" s="39"/>
      <c r="AF22" s="39">
        <v>1200</v>
      </c>
      <c r="AG22" s="39">
        <v>1200</v>
      </c>
      <c r="AH22" s="39">
        <v>1200</v>
      </c>
      <c r="AI22" s="39">
        <v>1200</v>
      </c>
    </row>
    <row r="23" spans="1:35" x14ac:dyDescent="0.2">
      <c r="A23" s="316"/>
      <c r="B23" s="81" t="s">
        <v>71</v>
      </c>
      <c r="C23" s="39">
        <v>1000</v>
      </c>
      <c r="D23" s="39">
        <v>1000</v>
      </c>
      <c r="E23" s="39">
        <v>1000</v>
      </c>
      <c r="F23" s="39">
        <v>1000</v>
      </c>
      <c r="G23" s="39">
        <v>1000</v>
      </c>
      <c r="H23" s="39"/>
      <c r="I23" s="39">
        <v>1000</v>
      </c>
      <c r="J23" s="39">
        <v>1000</v>
      </c>
      <c r="K23" s="39">
        <v>1000</v>
      </c>
      <c r="L23" s="39">
        <v>1000</v>
      </c>
      <c r="M23" s="39">
        <v>1000</v>
      </c>
      <c r="N23" s="39">
        <v>1000</v>
      </c>
      <c r="O23" s="39">
        <v>1000</v>
      </c>
      <c r="P23" s="39"/>
      <c r="Q23" s="39"/>
      <c r="R23" s="39"/>
      <c r="S23" s="39">
        <v>1000</v>
      </c>
      <c r="T23" s="39">
        <v>1000</v>
      </c>
      <c r="U23" s="39">
        <v>1000</v>
      </c>
      <c r="V23" s="39"/>
      <c r="W23" s="39"/>
      <c r="X23" s="39">
        <v>1000</v>
      </c>
      <c r="Y23" s="39">
        <v>1000</v>
      </c>
      <c r="Z23" s="39">
        <v>1000</v>
      </c>
      <c r="AA23" s="39"/>
      <c r="AB23" s="39"/>
      <c r="AC23" s="39"/>
      <c r="AD23" s="39"/>
      <c r="AE23" s="39"/>
      <c r="AF23" s="39">
        <v>1000</v>
      </c>
      <c r="AG23" s="39">
        <v>1000</v>
      </c>
      <c r="AH23" s="39">
        <v>1000</v>
      </c>
      <c r="AI23" s="39">
        <v>1000</v>
      </c>
    </row>
    <row r="24" spans="1:35" x14ac:dyDescent="0.2">
      <c r="A24" s="317"/>
      <c r="B24" s="84" t="s">
        <v>72</v>
      </c>
      <c r="C24" s="39">
        <f>(C18+9)*C20+150</f>
        <v>2108</v>
      </c>
      <c r="D24" s="39">
        <f t="shared" ref="D24:AI24" si="2">(D18+9)*D20+150</f>
        <v>2076</v>
      </c>
      <c r="E24" s="39">
        <f t="shared" si="2"/>
        <v>1942</v>
      </c>
      <c r="F24" s="39">
        <f t="shared" si="2"/>
        <v>1963</v>
      </c>
      <c r="G24" s="39">
        <f t="shared" si="2"/>
        <v>1963</v>
      </c>
      <c r="H24" s="39">
        <f t="shared" si="2"/>
        <v>2295</v>
      </c>
      <c r="I24" s="39">
        <f t="shared" si="2"/>
        <v>2130</v>
      </c>
      <c r="J24" s="39">
        <f t="shared" si="2"/>
        <v>2108</v>
      </c>
      <c r="K24" s="39">
        <f t="shared" si="2"/>
        <v>2090</v>
      </c>
      <c r="L24" s="39">
        <f t="shared" si="2"/>
        <v>2076</v>
      </c>
      <c r="M24" s="39">
        <v>1790</v>
      </c>
      <c r="N24" s="39">
        <f t="shared" si="2"/>
        <v>1941</v>
      </c>
      <c r="O24" s="39">
        <f t="shared" si="2"/>
        <v>2110</v>
      </c>
      <c r="P24" s="39">
        <f>(P18+9)*P20+150</f>
        <v>1970</v>
      </c>
      <c r="Q24" s="39">
        <f t="shared" si="2"/>
        <v>1438</v>
      </c>
      <c r="R24" s="39">
        <f t="shared" si="2"/>
        <v>6312</v>
      </c>
      <c r="S24" s="39">
        <f t="shared" si="2"/>
        <v>2166</v>
      </c>
      <c r="T24" s="39">
        <v>2126</v>
      </c>
      <c r="U24" s="39">
        <v>2100</v>
      </c>
      <c r="V24" s="39">
        <f t="shared" si="2"/>
        <v>2148</v>
      </c>
      <c r="W24" s="39">
        <f t="shared" si="2"/>
        <v>2229</v>
      </c>
      <c r="X24" s="39">
        <f t="shared" si="2"/>
        <v>1942</v>
      </c>
      <c r="Y24" s="39">
        <f t="shared" si="2"/>
        <v>2076</v>
      </c>
      <c r="Z24" s="39">
        <v>2030</v>
      </c>
      <c r="AA24" s="39">
        <f t="shared" si="2"/>
        <v>1718</v>
      </c>
      <c r="AB24" s="39">
        <f t="shared" si="2"/>
        <v>1908</v>
      </c>
      <c r="AC24" s="39">
        <f t="shared" si="2"/>
        <v>1908</v>
      </c>
      <c r="AD24" s="39">
        <f t="shared" si="2"/>
        <v>1908</v>
      </c>
      <c r="AE24" s="39">
        <f t="shared" si="2"/>
        <v>2295</v>
      </c>
      <c r="AF24" s="39">
        <f t="shared" si="2"/>
        <v>1941</v>
      </c>
      <c r="AG24" s="39">
        <f t="shared" si="2"/>
        <v>2068</v>
      </c>
      <c r="AH24" s="39">
        <f t="shared" si="2"/>
        <v>2068</v>
      </c>
      <c r="AI24" s="39">
        <f t="shared" si="2"/>
        <v>2068</v>
      </c>
    </row>
    <row r="25" spans="1:35" x14ac:dyDescent="0.2">
      <c r="A25" s="240" t="s">
        <v>77</v>
      </c>
      <c r="B25" s="241"/>
      <c r="C25" s="39" t="s">
        <v>78</v>
      </c>
      <c r="D25" s="39" t="s">
        <v>78</v>
      </c>
      <c r="E25" s="39" t="s">
        <v>78</v>
      </c>
      <c r="F25" s="39" t="s">
        <v>78</v>
      </c>
      <c r="G25" s="39" t="s">
        <v>78</v>
      </c>
      <c r="H25" s="39" t="s">
        <v>78</v>
      </c>
      <c r="I25" s="39" t="s">
        <v>78</v>
      </c>
      <c r="J25" s="39" t="s">
        <v>78</v>
      </c>
      <c r="K25" s="47" t="s">
        <v>78</v>
      </c>
      <c r="L25" s="47" t="s">
        <v>80</v>
      </c>
      <c r="M25" s="195" t="s">
        <v>80</v>
      </c>
      <c r="N25" s="39" t="s">
        <v>78</v>
      </c>
      <c r="O25" s="39" t="s">
        <v>80</v>
      </c>
      <c r="P25" s="39" t="s">
        <v>79</v>
      </c>
      <c r="Q25" s="39" t="s">
        <v>80</v>
      </c>
      <c r="R25" s="39" t="s">
        <v>80</v>
      </c>
      <c r="S25" s="39" t="s">
        <v>78</v>
      </c>
      <c r="T25" s="39" t="s">
        <v>80</v>
      </c>
      <c r="U25" s="39" t="s">
        <v>78</v>
      </c>
      <c r="V25" s="39" t="s">
        <v>81</v>
      </c>
      <c r="W25" s="39" t="s">
        <v>80</v>
      </c>
      <c r="X25" s="47" t="s">
        <v>78</v>
      </c>
      <c r="Y25" s="47" t="s">
        <v>80</v>
      </c>
      <c r="Z25" s="47" t="s">
        <v>80</v>
      </c>
      <c r="AA25" s="39" t="s">
        <v>82</v>
      </c>
      <c r="AB25" s="39" t="s">
        <v>78</v>
      </c>
      <c r="AC25" s="39" t="s">
        <v>78</v>
      </c>
      <c r="AD25" s="39" t="s">
        <v>78</v>
      </c>
      <c r="AE25" s="39" t="s">
        <v>78</v>
      </c>
      <c r="AF25" s="39" t="s">
        <v>78</v>
      </c>
      <c r="AG25" s="39" t="s">
        <v>78</v>
      </c>
      <c r="AH25" s="39" t="s">
        <v>80</v>
      </c>
      <c r="AI25" s="39" t="s">
        <v>80</v>
      </c>
    </row>
    <row r="26" spans="1:35" x14ac:dyDescent="0.2">
      <c r="A26" s="240" t="s">
        <v>83</v>
      </c>
      <c r="B26" s="241"/>
      <c r="C26" s="39" t="s">
        <v>84</v>
      </c>
      <c r="D26" s="39" t="s">
        <v>84</v>
      </c>
      <c r="E26" s="39" t="s">
        <v>84</v>
      </c>
      <c r="F26" s="39" t="s">
        <v>84</v>
      </c>
      <c r="G26" s="39" t="s">
        <v>84</v>
      </c>
      <c r="H26" s="39" t="s">
        <v>84</v>
      </c>
      <c r="I26" s="39" t="s">
        <v>84</v>
      </c>
      <c r="J26" s="39" t="s">
        <v>85</v>
      </c>
      <c r="K26" s="39" t="s">
        <v>85</v>
      </c>
      <c r="L26" s="39" t="s">
        <v>85</v>
      </c>
      <c r="M26" s="39" t="s">
        <v>85</v>
      </c>
      <c r="N26" s="39" t="s">
        <v>84</v>
      </c>
      <c r="O26" s="39" t="s">
        <v>85</v>
      </c>
      <c r="P26" s="39" t="s">
        <v>85</v>
      </c>
      <c r="Q26" s="39" t="s">
        <v>87</v>
      </c>
      <c r="R26" s="39" t="s">
        <v>88</v>
      </c>
      <c r="S26" s="39" t="s">
        <v>84</v>
      </c>
      <c r="T26" s="39" t="s">
        <v>85</v>
      </c>
      <c r="U26" s="39" t="s">
        <v>85</v>
      </c>
      <c r="V26" s="39" t="s">
        <v>84</v>
      </c>
      <c r="W26" s="39" t="s">
        <v>84</v>
      </c>
      <c r="X26" s="39" t="s">
        <v>89</v>
      </c>
      <c r="Y26" s="39" t="s">
        <v>89</v>
      </c>
      <c r="Z26" s="39" t="s">
        <v>85</v>
      </c>
      <c r="AA26" s="39" t="s">
        <v>87</v>
      </c>
      <c r="AB26" s="39" t="s">
        <v>90</v>
      </c>
      <c r="AC26" s="39" t="s">
        <v>90</v>
      </c>
      <c r="AD26" s="39" t="s">
        <v>90</v>
      </c>
      <c r="AE26" s="39" t="s">
        <v>84</v>
      </c>
      <c r="AF26" s="39" t="s">
        <v>84</v>
      </c>
      <c r="AG26" s="39" t="s">
        <v>84</v>
      </c>
      <c r="AH26" s="39" t="s">
        <v>84</v>
      </c>
      <c r="AI26" s="39" t="s">
        <v>84</v>
      </c>
    </row>
    <row r="27" spans="1:35" ht="15.75" thickBot="1" x14ac:dyDescent="0.25">
      <c r="A27" s="242" t="s">
        <v>91</v>
      </c>
      <c r="B27" s="243"/>
      <c r="C27" s="26" t="s">
        <v>92</v>
      </c>
      <c r="D27" s="26" t="s">
        <v>92</v>
      </c>
      <c r="E27" s="26" t="s">
        <v>92</v>
      </c>
      <c r="F27" s="26" t="s">
        <v>92</v>
      </c>
      <c r="G27" s="26" t="s">
        <v>92</v>
      </c>
      <c r="H27" s="26" t="s">
        <v>92</v>
      </c>
      <c r="I27" s="26" t="s">
        <v>92</v>
      </c>
      <c r="J27" s="26" t="s">
        <v>92</v>
      </c>
      <c r="K27" s="26" t="s">
        <v>92</v>
      </c>
      <c r="L27" s="26" t="s">
        <v>92</v>
      </c>
      <c r="M27" s="26" t="s">
        <v>92</v>
      </c>
      <c r="N27" s="26" t="s">
        <v>92</v>
      </c>
      <c r="O27" s="26" t="s">
        <v>92</v>
      </c>
      <c r="P27" s="26" t="s">
        <v>93</v>
      </c>
      <c r="Q27" s="26" t="s">
        <v>94</v>
      </c>
      <c r="R27" s="26" t="s">
        <v>95</v>
      </c>
      <c r="S27" s="26" t="s">
        <v>92</v>
      </c>
      <c r="T27" s="26" t="s">
        <v>92</v>
      </c>
      <c r="U27" s="26" t="s">
        <v>92</v>
      </c>
      <c r="V27" s="26" t="s">
        <v>92</v>
      </c>
      <c r="W27" s="26" t="s">
        <v>92</v>
      </c>
      <c r="X27" s="26" t="s">
        <v>92</v>
      </c>
      <c r="Y27" s="26" t="s">
        <v>92</v>
      </c>
      <c r="Z27" s="26" t="s">
        <v>92</v>
      </c>
      <c r="AA27" s="26" t="s">
        <v>92</v>
      </c>
      <c r="AB27" s="26" t="s">
        <v>96</v>
      </c>
      <c r="AC27" s="26" t="s">
        <v>96</v>
      </c>
      <c r="AD27" s="26" t="s">
        <v>96</v>
      </c>
      <c r="AE27" s="26" t="s">
        <v>92</v>
      </c>
      <c r="AF27" s="26" t="s">
        <v>92</v>
      </c>
      <c r="AG27" s="26" t="s">
        <v>92</v>
      </c>
      <c r="AH27" s="26" t="s">
        <v>92</v>
      </c>
      <c r="AI27" s="26" t="s">
        <v>92</v>
      </c>
    </row>
    <row r="28" spans="1:35" x14ac:dyDescent="0.2">
      <c r="P28" s="124"/>
    </row>
  </sheetData>
  <mergeCells count="20">
    <mergeCell ref="A26:B26"/>
    <mergeCell ref="A27:B27"/>
    <mergeCell ref="A7:B7"/>
    <mergeCell ref="A8:B8"/>
    <mergeCell ref="A9:A13"/>
    <mergeCell ref="A14:A18"/>
    <mergeCell ref="A19:A24"/>
    <mergeCell ref="A25:B25"/>
    <mergeCell ref="AH1:AI1"/>
    <mergeCell ref="A2:B2"/>
    <mergeCell ref="A3:B3"/>
    <mergeCell ref="A4:B4"/>
    <mergeCell ref="A5:B5"/>
    <mergeCell ref="AB1:AD1"/>
    <mergeCell ref="AE1:AG1"/>
    <mergeCell ref="A6:B6"/>
    <mergeCell ref="C1:I1"/>
    <mergeCell ref="J1:O1"/>
    <mergeCell ref="P1:U1"/>
    <mergeCell ref="V1:Z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2"/>
  <sheetViews>
    <sheetView topLeftCell="H1" workbookViewId="0">
      <selection activeCell="S25" sqref="S25"/>
    </sheetView>
  </sheetViews>
  <sheetFormatPr defaultRowHeight="15" x14ac:dyDescent="0.2"/>
  <cols>
    <col min="1" max="1" width="12.10546875" customWidth="1"/>
    <col min="2" max="2" width="16.94921875" bestFit="1" customWidth="1"/>
    <col min="3" max="3" width="13.046875" hidden="1" customWidth="1"/>
    <col min="4" max="6" width="18.96484375" customWidth="1"/>
    <col min="7" max="7" width="18.96484375" style="200" customWidth="1"/>
    <col min="8" max="8" width="18.96484375" customWidth="1"/>
    <col min="9" max="9" width="19.50390625" customWidth="1"/>
    <col min="10" max="10" width="14.125" customWidth="1"/>
    <col min="11" max="11" width="18.16015625" customWidth="1"/>
    <col min="12" max="17" width="13.71875" customWidth="1"/>
    <col min="18" max="18" width="19.1015625" customWidth="1"/>
    <col min="19" max="19" width="20.71484375" customWidth="1"/>
  </cols>
  <sheetData>
    <row r="2" spans="1:19" ht="15.75" thickBot="1" x14ac:dyDescent="0.25"/>
    <row r="3" spans="1:19" ht="87" customHeight="1" thickBot="1" x14ac:dyDescent="0.25">
      <c r="A3" s="259" t="s">
        <v>7</v>
      </c>
      <c r="B3" s="260"/>
      <c r="C3" s="3" t="s">
        <v>195</v>
      </c>
      <c r="D3" s="3" t="s">
        <v>196</v>
      </c>
      <c r="E3" s="4" t="s">
        <v>197</v>
      </c>
      <c r="F3" s="3" t="s">
        <v>208</v>
      </c>
      <c r="G3" s="201" t="s">
        <v>209</v>
      </c>
      <c r="H3" s="4" t="s">
        <v>212</v>
      </c>
      <c r="J3" s="322" t="s">
        <v>7</v>
      </c>
      <c r="K3" s="323"/>
      <c r="L3" s="125" t="s">
        <v>174</v>
      </c>
      <c r="M3" s="125" t="s">
        <v>195</v>
      </c>
      <c r="N3" s="125" t="s">
        <v>175</v>
      </c>
      <c r="O3" s="125" t="s">
        <v>196</v>
      </c>
      <c r="P3" s="126" t="s">
        <v>176</v>
      </c>
      <c r="Q3" s="48" t="s">
        <v>197</v>
      </c>
      <c r="R3" s="3" t="s">
        <v>208</v>
      </c>
      <c r="S3" s="4" t="s">
        <v>209</v>
      </c>
    </row>
    <row r="4" spans="1:19" ht="15" customHeight="1" thickBot="1" x14ac:dyDescent="0.25">
      <c r="A4" s="240" t="s">
        <v>33</v>
      </c>
      <c r="B4" s="241"/>
      <c r="C4" s="9">
        <v>1000009808</v>
      </c>
      <c r="D4" s="9">
        <v>1000009809</v>
      </c>
      <c r="E4" s="10">
        <v>1000009803</v>
      </c>
      <c r="F4" s="9">
        <v>1000009940</v>
      </c>
      <c r="G4" s="202">
        <v>1000009938</v>
      </c>
      <c r="H4" s="10">
        <v>1000009781</v>
      </c>
      <c r="J4" s="318" t="s">
        <v>137</v>
      </c>
      <c r="K4" s="319"/>
      <c r="L4" s="127" t="s">
        <v>138</v>
      </c>
      <c r="M4" s="127" t="s">
        <v>138</v>
      </c>
      <c r="N4" s="127" t="s">
        <v>138</v>
      </c>
      <c r="O4" s="127" t="s">
        <v>138</v>
      </c>
      <c r="P4" s="128" t="s">
        <v>138</v>
      </c>
      <c r="Q4" s="129" t="s">
        <v>138</v>
      </c>
      <c r="R4" s="147" t="s">
        <v>47</v>
      </c>
      <c r="S4" s="147" t="s">
        <v>47</v>
      </c>
    </row>
    <row r="5" spans="1:19" ht="15" customHeight="1" thickBot="1" x14ac:dyDescent="0.25">
      <c r="A5" s="261" t="s">
        <v>41</v>
      </c>
      <c r="B5" s="262"/>
      <c r="C5" s="9" t="s">
        <v>206</v>
      </c>
      <c r="D5" s="9" t="s">
        <v>206</v>
      </c>
      <c r="E5" s="10" t="s">
        <v>206</v>
      </c>
      <c r="F5" s="9" t="s">
        <v>210</v>
      </c>
      <c r="G5" s="202" t="s">
        <v>210</v>
      </c>
      <c r="H5" s="10" t="s">
        <v>213</v>
      </c>
      <c r="J5" s="318" t="s">
        <v>139</v>
      </c>
      <c r="K5" s="319"/>
      <c r="L5" s="130" t="s">
        <v>141</v>
      </c>
      <c r="M5" s="130" t="s">
        <v>141</v>
      </c>
      <c r="N5" s="130" t="s">
        <v>141</v>
      </c>
      <c r="O5" s="130" t="s">
        <v>141</v>
      </c>
      <c r="P5" s="131" t="s">
        <v>141</v>
      </c>
      <c r="Q5" s="132" t="s">
        <v>141</v>
      </c>
      <c r="R5" s="147" t="s">
        <v>141</v>
      </c>
      <c r="S5" s="147" t="s">
        <v>141</v>
      </c>
    </row>
    <row r="6" spans="1:19" ht="15" customHeight="1" thickBot="1" x14ac:dyDescent="0.25">
      <c r="A6" s="242" t="s">
        <v>207</v>
      </c>
      <c r="B6" s="243"/>
      <c r="C6" s="22">
        <v>0.4</v>
      </c>
      <c r="D6" s="22">
        <v>0.4</v>
      </c>
      <c r="E6" s="23">
        <v>0.4</v>
      </c>
      <c r="F6" s="22">
        <v>0.4</v>
      </c>
      <c r="G6" s="203">
        <v>1.05</v>
      </c>
      <c r="H6" s="23">
        <v>0.5</v>
      </c>
      <c r="J6" s="318" t="s">
        <v>33</v>
      </c>
      <c r="K6" s="319"/>
      <c r="L6" s="130" t="s">
        <v>179</v>
      </c>
      <c r="M6" s="130" t="s">
        <v>179</v>
      </c>
      <c r="N6" s="130" t="s">
        <v>180</v>
      </c>
      <c r="O6" s="130" t="s">
        <v>180</v>
      </c>
      <c r="P6" s="131" t="s">
        <v>180</v>
      </c>
      <c r="Q6" s="132" t="s">
        <v>180</v>
      </c>
      <c r="R6" s="147" t="s">
        <v>47</v>
      </c>
      <c r="S6" s="147" t="s">
        <v>47</v>
      </c>
    </row>
    <row r="7" spans="1:19" ht="15" customHeight="1" thickBot="1" x14ac:dyDescent="0.25">
      <c r="A7" s="242" t="s">
        <v>62</v>
      </c>
      <c r="B7" s="243"/>
      <c r="C7" s="26">
        <v>22</v>
      </c>
      <c r="D7" s="26">
        <v>22</v>
      </c>
      <c r="E7" s="26">
        <v>22</v>
      </c>
      <c r="F7" s="26">
        <v>22</v>
      </c>
      <c r="G7" s="204">
        <v>12</v>
      </c>
      <c r="H7" s="26">
        <v>18</v>
      </c>
      <c r="J7" s="318" t="s">
        <v>151</v>
      </c>
      <c r="K7" s="319"/>
      <c r="L7" s="130" t="s">
        <v>47</v>
      </c>
      <c r="M7" s="130" t="s">
        <v>47</v>
      </c>
      <c r="N7" s="130" t="s">
        <v>47</v>
      </c>
      <c r="O7" s="130" t="s">
        <v>47</v>
      </c>
      <c r="P7" s="131" t="s">
        <v>47</v>
      </c>
      <c r="Q7" s="132" t="s">
        <v>47</v>
      </c>
      <c r="R7" s="147" t="s">
        <v>47</v>
      </c>
      <c r="S7" s="147" t="s">
        <v>47</v>
      </c>
    </row>
    <row r="8" spans="1:19" ht="15" customHeight="1" thickBot="1" x14ac:dyDescent="0.25">
      <c r="A8" s="240" t="s">
        <v>63</v>
      </c>
      <c r="B8" s="241"/>
      <c r="C8" s="28"/>
      <c r="D8" s="28">
        <v>7896105800903</v>
      </c>
      <c r="E8" s="28">
        <v>7896105800897</v>
      </c>
      <c r="F8" s="28">
        <v>7896105800927</v>
      </c>
      <c r="G8" s="205">
        <v>7896105800934</v>
      </c>
      <c r="H8" s="28">
        <v>7896105800873</v>
      </c>
      <c r="J8" s="318" t="s">
        <v>157</v>
      </c>
      <c r="K8" s="319"/>
      <c r="L8" s="130">
        <v>1000008389</v>
      </c>
      <c r="M8" s="130">
        <v>1000008389</v>
      </c>
      <c r="N8" s="130">
        <v>1000003032</v>
      </c>
      <c r="O8" s="130">
        <v>1000003032</v>
      </c>
      <c r="P8" s="131">
        <v>1000003034</v>
      </c>
      <c r="Q8" s="132">
        <v>1000003034</v>
      </c>
      <c r="R8" s="147" t="s">
        <v>47</v>
      </c>
      <c r="S8" s="147" t="s">
        <v>47</v>
      </c>
    </row>
    <row r="9" spans="1:19" ht="15" customHeight="1" thickBot="1" x14ac:dyDescent="0.25">
      <c r="A9" s="240" t="s">
        <v>66</v>
      </c>
      <c r="B9" s="241"/>
      <c r="C9" s="32"/>
      <c r="D9" s="32">
        <v>17896105800900</v>
      </c>
      <c r="E9" s="32">
        <v>17896105800894</v>
      </c>
      <c r="F9" s="32">
        <v>17896105800924</v>
      </c>
      <c r="G9" s="206">
        <v>17896105800931</v>
      </c>
      <c r="H9" s="32">
        <v>17896105800870</v>
      </c>
      <c r="J9" s="318" t="s">
        <v>41</v>
      </c>
      <c r="K9" s="319"/>
      <c r="L9" s="130" t="s">
        <v>47</v>
      </c>
      <c r="M9" s="130" t="s">
        <v>47</v>
      </c>
      <c r="N9" s="130" t="s">
        <v>47</v>
      </c>
      <c r="O9" s="130" t="s">
        <v>47</v>
      </c>
      <c r="P9" s="131" t="s">
        <v>47</v>
      </c>
      <c r="Q9" s="132" t="s">
        <v>47</v>
      </c>
      <c r="R9" s="147" t="s">
        <v>47</v>
      </c>
      <c r="S9" s="147" t="s">
        <v>47</v>
      </c>
    </row>
    <row r="10" spans="1:19" ht="15" customHeight="1" thickBot="1" x14ac:dyDescent="0.25">
      <c r="A10" s="244" t="s">
        <v>67</v>
      </c>
      <c r="B10" s="185" t="s">
        <v>68</v>
      </c>
      <c r="C10" s="23">
        <v>0.4</v>
      </c>
      <c r="D10" s="23">
        <v>400</v>
      </c>
      <c r="E10" s="23">
        <v>400</v>
      </c>
      <c r="F10" s="23">
        <v>400</v>
      </c>
      <c r="G10" s="203">
        <v>1050</v>
      </c>
      <c r="H10" s="23">
        <v>500</v>
      </c>
      <c r="J10" s="318" t="s">
        <v>106</v>
      </c>
      <c r="K10" s="319"/>
      <c r="L10" s="130">
        <v>0.4</v>
      </c>
      <c r="M10" s="130">
        <v>0.4</v>
      </c>
      <c r="N10" s="130">
        <v>0.5</v>
      </c>
      <c r="O10" s="133">
        <v>0.4</v>
      </c>
      <c r="P10" s="131">
        <v>0.5</v>
      </c>
      <c r="Q10" s="134">
        <v>0.4</v>
      </c>
      <c r="R10" s="147">
        <v>0.4</v>
      </c>
      <c r="S10" s="147">
        <v>1.05</v>
      </c>
    </row>
    <row r="11" spans="1:19" ht="15" customHeight="1" thickBot="1" x14ac:dyDescent="0.25">
      <c r="A11" s="244"/>
      <c r="B11" s="185" t="s">
        <v>69</v>
      </c>
      <c r="C11" s="39">
        <v>0.41</v>
      </c>
      <c r="D11" s="39">
        <v>410</v>
      </c>
      <c r="E11" s="39">
        <v>410</v>
      </c>
      <c r="F11" s="39">
        <v>410</v>
      </c>
      <c r="G11" s="195">
        <v>1060</v>
      </c>
      <c r="H11" s="39">
        <v>510</v>
      </c>
      <c r="J11" s="318" t="s">
        <v>62</v>
      </c>
      <c r="K11" s="319"/>
      <c r="L11" s="130">
        <v>28</v>
      </c>
      <c r="M11" s="133">
        <v>22</v>
      </c>
      <c r="N11" s="130">
        <v>18</v>
      </c>
      <c r="O11" s="133">
        <v>22</v>
      </c>
      <c r="P11" s="131">
        <v>18</v>
      </c>
      <c r="Q11" s="134">
        <v>22</v>
      </c>
      <c r="R11" s="147">
        <v>22</v>
      </c>
      <c r="S11" s="147">
        <v>12</v>
      </c>
    </row>
    <row r="12" spans="1:19" ht="15" customHeight="1" thickBot="1" x14ac:dyDescent="0.25">
      <c r="A12" s="244"/>
      <c r="B12" s="185" t="s">
        <v>70</v>
      </c>
      <c r="C12" s="39">
        <v>210</v>
      </c>
      <c r="D12" s="39">
        <v>220</v>
      </c>
      <c r="E12" s="39">
        <v>240</v>
      </c>
      <c r="F12" s="39">
        <v>225</v>
      </c>
      <c r="G12" s="195">
        <v>270</v>
      </c>
      <c r="H12" s="39">
        <v>275</v>
      </c>
      <c r="J12" s="318" t="s">
        <v>63</v>
      </c>
      <c r="K12" s="319"/>
      <c r="L12" s="127">
        <v>7896105800538</v>
      </c>
      <c r="M12" s="127"/>
      <c r="N12" s="127">
        <v>7896105800033</v>
      </c>
      <c r="O12" s="127"/>
      <c r="P12" s="128">
        <v>7896105800040</v>
      </c>
      <c r="Q12" s="135"/>
      <c r="R12" s="186">
        <v>7896105800927</v>
      </c>
      <c r="S12" s="187">
        <v>7896105800934</v>
      </c>
    </row>
    <row r="13" spans="1:19" ht="15" customHeight="1" thickBot="1" x14ac:dyDescent="0.25">
      <c r="A13" s="244"/>
      <c r="B13" s="185" t="s">
        <v>71</v>
      </c>
      <c r="C13" s="41"/>
      <c r="D13" s="41">
        <v>195</v>
      </c>
      <c r="E13" s="41">
        <v>195</v>
      </c>
      <c r="F13" s="41">
        <v>195</v>
      </c>
      <c r="G13" s="41">
        <v>325</v>
      </c>
      <c r="H13" s="41">
        <v>210</v>
      </c>
      <c r="J13" s="318" t="s">
        <v>66</v>
      </c>
      <c r="K13" s="319"/>
      <c r="L13" s="127">
        <v>17896105800535</v>
      </c>
      <c r="M13" s="127"/>
      <c r="N13" s="127" t="s">
        <v>198</v>
      </c>
      <c r="O13" s="127"/>
      <c r="P13" s="128">
        <v>27896105800044</v>
      </c>
      <c r="Q13" s="135"/>
      <c r="R13" s="186">
        <v>17896105800924</v>
      </c>
      <c r="S13" s="186">
        <v>17896105800931</v>
      </c>
    </row>
    <row r="14" spans="1:19" ht="15" customHeight="1" thickBot="1" x14ac:dyDescent="0.25">
      <c r="A14" s="244"/>
      <c r="B14" s="185" t="s">
        <v>72</v>
      </c>
      <c r="C14" s="39">
        <v>65</v>
      </c>
      <c r="D14" s="39">
        <v>55</v>
      </c>
      <c r="E14" s="39">
        <v>55</v>
      </c>
      <c r="F14" s="39">
        <v>55</v>
      </c>
      <c r="G14" s="195">
        <v>65</v>
      </c>
      <c r="H14" s="39">
        <v>55</v>
      </c>
      <c r="J14" s="318" t="s">
        <v>158</v>
      </c>
      <c r="K14" s="319"/>
      <c r="L14" s="130">
        <v>6.0000000000000001E-3</v>
      </c>
      <c r="M14" s="136">
        <v>7.0000000000000001E-3</v>
      </c>
      <c r="N14" s="130">
        <v>2.1999999999999999E-2</v>
      </c>
      <c r="O14" s="137">
        <v>2.1999999999999999E-2</v>
      </c>
      <c r="P14" s="131">
        <v>2.1999999999999999E-2</v>
      </c>
      <c r="Q14" s="138">
        <v>2.1999999999999999E-2</v>
      </c>
      <c r="R14" s="147" t="s">
        <v>47</v>
      </c>
      <c r="S14" s="147" t="s">
        <v>47</v>
      </c>
    </row>
    <row r="15" spans="1:19" ht="15" customHeight="1" thickBot="1" x14ac:dyDescent="0.25">
      <c r="A15" s="244" t="s">
        <v>73</v>
      </c>
      <c r="B15" s="185" t="s">
        <v>68</v>
      </c>
      <c r="C15" s="39">
        <f>C10*C7</f>
        <v>8.8000000000000007</v>
      </c>
      <c r="D15" s="39">
        <f>D10*D7</f>
        <v>8800</v>
      </c>
      <c r="E15" s="39">
        <f>E10*E7</f>
        <v>8800</v>
      </c>
      <c r="F15" s="39">
        <v>8800</v>
      </c>
      <c r="G15" s="195">
        <v>12600</v>
      </c>
      <c r="H15" s="39">
        <f>H10*H7</f>
        <v>9000</v>
      </c>
      <c r="J15" s="318" t="s">
        <v>159</v>
      </c>
      <c r="K15" s="319"/>
      <c r="L15" s="139">
        <v>67</v>
      </c>
      <c r="M15" s="140"/>
      <c r="N15" s="139">
        <v>23</v>
      </c>
      <c r="O15" s="140"/>
      <c r="P15" s="141">
        <v>23</v>
      </c>
      <c r="Q15" s="142"/>
      <c r="R15" s="147" t="s">
        <v>47</v>
      </c>
      <c r="S15" s="147" t="s">
        <v>47</v>
      </c>
    </row>
    <row r="16" spans="1:19" ht="15" customHeight="1" thickBot="1" x14ac:dyDescent="0.25">
      <c r="A16" s="244"/>
      <c r="B16" s="185" t="s">
        <v>69</v>
      </c>
      <c r="C16" s="39">
        <v>9.3000000000000007</v>
      </c>
      <c r="D16" s="39">
        <v>9300</v>
      </c>
      <c r="E16" s="39">
        <v>9300</v>
      </c>
      <c r="F16" s="39">
        <v>9300</v>
      </c>
      <c r="G16" s="195">
        <v>13100</v>
      </c>
      <c r="H16" s="39">
        <v>9700</v>
      </c>
      <c r="J16" s="143" t="s">
        <v>108</v>
      </c>
      <c r="K16" s="144" t="s">
        <v>124</v>
      </c>
      <c r="L16" s="145">
        <v>0.4</v>
      </c>
      <c r="M16" s="145">
        <v>0.4</v>
      </c>
      <c r="N16" s="145">
        <v>0.5</v>
      </c>
      <c r="O16" s="145">
        <v>0.4</v>
      </c>
      <c r="P16" s="146">
        <v>0.5</v>
      </c>
      <c r="Q16" s="138">
        <v>0.4</v>
      </c>
      <c r="R16" s="147">
        <v>0.4</v>
      </c>
      <c r="S16" s="147">
        <v>1.05</v>
      </c>
    </row>
    <row r="17" spans="1:19" ht="15" customHeight="1" thickBot="1" x14ac:dyDescent="0.25">
      <c r="A17" s="244"/>
      <c r="B17" s="185" t="s">
        <v>70</v>
      </c>
      <c r="C17" s="39">
        <v>392</v>
      </c>
      <c r="D17" s="39">
        <v>392</v>
      </c>
      <c r="E17" s="39">
        <v>392</v>
      </c>
      <c r="F17" s="39">
        <v>392</v>
      </c>
      <c r="G17" s="195">
        <v>393</v>
      </c>
      <c r="H17" s="39">
        <v>489</v>
      </c>
      <c r="J17" s="143" t="s">
        <v>110</v>
      </c>
      <c r="K17" s="144" t="s">
        <v>125</v>
      </c>
      <c r="L17" s="147">
        <v>0.41</v>
      </c>
      <c r="M17" s="147">
        <v>0.41</v>
      </c>
      <c r="N17" s="147">
        <v>0.51</v>
      </c>
      <c r="O17" s="147">
        <v>0.41</v>
      </c>
      <c r="P17" s="148">
        <v>0.51</v>
      </c>
      <c r="Q17" s="138">
        <v>0.41</v>
      </c>
      <c r="R17" s="147">
        <v>0.41</v>
      </c>
      <c r="S17" s="147">
        <v>1.06</v>
      </c>
    </row>
    <row r="18" spans="1:19" ht="15" customHeight="1" thickBot="1" x14ac:dyDescent="0.25">
      <c r="A18" s="244"/>
      <c r="B18" s="185" t="s">
        <v>71</v>
      </c>
      <c r="C18" s="39">
        <v>290</v>
      </c>
      <c r="D18" s="39">
        <v>289</v>
      </c>
      <c r="E18" s="39">
        <v>290</v>
      </c>
      <c r="F18" s="39">
        <v>290</v>
      </c>
      <c r="G18" s="195">
        <v>290</v>
      </c>
      <c r="H18" s="39">
        <v>289</v>
      </c>
      <c r="J18" s="149" t="s">
        <v>112</v>
      </c>
      <c r="K18" s="144" t="s">
        <v>160</v>
      </c>
      <c r="L18" s="137">
        <v>65</v>
      </c>
      <c r="M18" s="137">
        <v>65</v>
      </c>
      <c r="N18" s="137">
        <v>65</v>
      </c>
      <c r="O18" s="137">
        <v>65</v>
      </c>
      <c r="P18" s="150">
        <v>65</v>
      </c>
      <c r="Q18" s="138">
        <v>65</v>
      </c>
      <c r="R18" s="147">
        <v>665</v>
      </c>
      <c r="S18" s="147">
        <v>60</v>
      </c>
    </row>
    <row r="19" spans="1:19" ht="15" customHeight="1" thickBot="1" x14ac:dyDescent="0.25">
      <c r="A19" s="244"/>
      <c r="B19" s="185" t="s">
        <v>72</v>
      </c>
      <c r="C19" s="39">
        <v>235</v>
      </c>
      <c r="D19" s="39">
        <v>205</v>
      </c>
      <c r="E19" s="39">
        <v>235</v>
      </c>
      <c r="F19" s="39">
        <v>235</v>
      </c>
      <c r="G19" s="195">
        <v>265</v>
      </c>
      <c r="H19" s="39">
        <v>185</v>
      </c>
      <c r="J19" s="143"/>
      <c r="K19" s="144" t="s">
        <v>71</v>
      </c>
      <c r="L19" s="137">
        <v>540</v>
      </c>
      <c r="M19" s="137">
        <v>540</v>
      </c>
      <c r="N19" s="137">
        <v>540</v>
      </c>
      <c r="O19" s="137">
        <v>540</v>
      </c>
      <c r="P19" s="150">
        <v>540</v>
      </c>
      <c r="Q19" s="138">
        <v>540</v>
      </c>
      <c r="R19" s="147">
        <v>540</v>
      </c>
      <c r="S19" s="147">
        <v>540</v>
      </c>
    </row>
    <row r="20" spans="1:19" ht="15" customHeight="1" thickBot="1" x14ac:dyDescent="0.25">
      <c r="A20" s="315" t="s">
        <v>194</v>
      </c>
      <c r="B20" s="79" t="s">
        <v>74</v>
      </c>
      <c r="C20" s="39">
        <v>10</v>
      </c>
      <c r="D20" s="39">
        <v>10</v>
      </c>
      <c r="E20" s="39">
        <v>10</v>
      </c>
      <c r="F20" s="39">
        <v>10</v>
      </c>
      <c r="G20" s="195">
        <v>10</v>
      </c>
      <c r="H20" s="39">
        <v>8</v>
      </c>
      <c r="J20" s="143"/>
      <c r="K20" s="151" t="s">
        <v>70</v>
      </c>
      <c r="L20" s="152">
        <v>210</v>
      </c>
      <c r="M20" s="152">
        <v>210</v>
      </c>
      <c r="N20" s="153">
        <v>220</v>
      </c>
      <c r="O20" s="153">
        <v>220</v>
      </c>
      <c r="P20" s="154">
        <v>240</v>
      </c>
      <c r="Q20" s="155">
        <v>240</v>
      </c>
      <c r="R20" s="147">
        <v>220</v>
      </c>
      <c r="S20" s="147">
        <v>325</v>
      </c>
    </row>
    <row r="21" spans="1:19" ht="15" customHeight="1" thickBot="1" x14ac:dyDescent="0.25">
      <c r="A21" s="316"/>
      <c r="B21" s="81" t="s">
        <v>75</v>
      </c>
      <c r="C21" s="39">
        <v>8</v>
      </c>
      <c r="D21" s="39">
        <v>8</v>
      </c>
      <c r="E21" s="39">
        <v>8</v>
      </c>
      <c r="F21" s="39">
        <v>8</v>
      </c>
      <c r="G21" s="195">
        <v>7</v>
      </c>
      <c r="H21" s="39">
        <v>10</v>
      </c>
      <c r="J21" s="156" t="s">
        <v>108</v>
      </c>
      <c r="K21" s="157" t="s">
        <v>124</v>
      </c>
      <c r="L21" s="158">
        <v>11.2</v>
      </c>
      <c r="M21" s="158">
        <v>8.8000000000000007</v>
      </c>
      <c r="N21" s="158">
        <v>9</v>
      </c>
      <c r="O21" s="158">
        <v>8.8000000000000007</v>
      </c>
      <c r="P21" s="159">
        <v>9</v>
      </c>
      <c r="Q21" s="132">
        <v>8.8000000000000007</v>
      </c>
      <c r="R21" s="147">
        <v>8.8000000000000007</v>
      </c>
      <c r="S21" s="147">
        <v>12.6</v>
      </c>
    </row>
    <row r="22" spans="1:19" ht="15" customHeight="1" thickBot="1" x14ac:dyDescent="0.25">
      <c r="A22" s="316"/>
      <c r="B22" s="81" t="s">
        <v>76</v>
      </c>
      <c r="C22" s="39">
        <f>C20*C21</f>
        <v>80</v>
      </c>
      <c r="D22" s="39">
        <f t="shared" ref="D22:E22" si="0">D20*D21</f>
        <v>80</v>
      </c>
      <c r="E22" s="39">
        <f t="shared" si="0"/>
        <v>80</v>
      </c>
      <c r="F22" s="39">
        <f>F20*F21</f>
        <v>80</v>
      </c>
      <c r="G22" s="195">
        <v>70</v>
      </c>
      <c r="H22" s="39">
        <f>H20*H21</f>
        <v>80</v>
      </c>
      <c r="I22" s="45"/>
      <c r="J22" s="160" t="s">
        <v>113</v>
      </c>
      <c r="K22" s="161" t="s">
        <v>125</v>
      </c>
      <c r="L22" s="130">
        <v>11.7</v>
      </c>
      <c r="M22" s="130">
        <v>9.3000000000000007</v>
      </c>
      <c r="N22" s="130">
        <v>9.5</v>
      </c>
      <c r="O22" s="130">
        <v>9.3000000000000007</v>
      </c>
      <c r="P22" s="131">
        <v>9.5</v>
      </c>
      <c r="Q22" s="132">
        <v>9.3000000000000007</v>
      </c>
      <c r="R22" s="147">
        <v>9.3000000000000007</v>
      </c>
      <c r="S22" s="147">
        <v>13.1</v>
      </c>
    </row>
    <row r="23" spans="1:19" ht="15" customHeight="1" thickBot="1" x14ac:dyDescent="0.25">
      <c r="A23" s="316"/>
      <c r="B23" s="81" t="s">
        <v>70</v>
      </c>
      <c r="C23" s="39">
        <v>1200</v>
      </c>
      <c r="D23" s="39">
        <v>1200</v>
      </c>
      <c r="E23" s="39">
        <v>1200</v>
      </c>
      <c r="F23" s="39">
        <v>1200</v>
      </c>
      <c r="G23" s="195">
        <v>1200</v>
      </c>
      <c r="H23" s="39">
        <v>1200</v>
      </c>
      <c r="J23" s="162" t="s">
        <v>199</v>
      </c>
      <c r="K23" s="161" t="s">
        <v>70</v>
      </c>
      <c r="L23" s="130">
        <v>393</v>
      </c>
      <c r="M23" s="136">
        <v>392</v>
      </c>
      <c r="N23" s="163">
        <v>390</v>
      </c>
      <c r="O23" s="136">
        <v>392</v>
      </c>
      <c r="P23" s="164">
        <v>392</v>
      </c>
      <c r="Q23" s="155">
        <v>392</v>
      </c>
      <c r="R23" s="147">
        <v>392</v>
      </c>
      <c r="S23" s="147">
        <v>393</v>
      </c>
    </row>
    <row r="24" spans="1:19" ht="15" customHeight="1" thickBot="1" x14ac:dyDescent="0.25">
      <c r="A24" s="316"/>
      <c r="B24" s="81" t="s">
        <v>71</v>
      </c>
      <c r="C24" s="39">
        <v>1000</v>
      </c>
      <c r="D24" s="39">
        <v>1000</v>
      </c>
      <c r="E24" s="39">
        <v>1000</v>
      </c>
      <c r="F24" s="39">
        <v>1000</v>
      </c>
      <c r="G24" s="195">
        <v>1000</v>
      </c>
      <c r="H24" s="39">
        <v>1000</v>
      </c>
      <c r="J24" s="160" t="s">
        <v>161</v>
      </c>
      <c r="K24" s="161" t="s">
        <v>71</v>
      </c>
      <c r="L24" s="130">
        <v>290</v>
      </c>
      <c r="M24" s="136">
        <v>290</v>
      </c>
      <c r="N24" s="163">
        <v>289</v>
      </c>
      <c r="O24" s="136">
        <v>289</v>
      </c>
      <c r="P24" s="164">
        <v>290</v>
      </c>
      <c r="Q24" s="155">
        <v>290</v>
      </c>
      <c r="R24" s="147">
        <v>290</v>
      </c>
      <c r="S24" s="147">
        <v>290</v>
      </c>
    </row>
    <row r="25" spans="1:19" ht="15" customHeight="1" thickBot="1" x14ac:dyDescent="0.25">
      <c r="A25" s="317"/>
      <c r="B25" s="84" t="s">
        <v>72</v>
      </c>
      <c r="C25" s="39">
        <v>2030</v>
      </c>
      <c r="D25" s="39">
        <v>1790</v>
      </c>
      <c r="E25" s="39">
        <v>2030</v>
      </c>
      <c r="F25" s="39">
        <v>2126</v>
      </c>
      <c r="G25" s="195">
        <v>2005</v>
      </c>
      <c r="H25" s="39">
        <v>2100</v>
      </c>
      <c r="J25" s="165" t="s">
        <v>162</v>
      </c>
      <c r="K25" s="161" t="s">
        <v>72</v>
      </c>
      <c r="L25" s="130">
        <v>265</v>
      </c>
      <c r="M25" s="136">
        <v>235</v>
      </c>
      <c r="N25" s="163">
        <v>205</v>
      </c>
      <c r="O25" s="136">
        <v>205</v>
      </c>
      <c r="P25" s="164">
        <v>235</v>
      </c>
      <c r="Q25" s="155">
        <v>235</v>
      </c>
      <c r="R25" s="147">
        <v>235</v>
      </c>
      <c r="S25" s="147">
        <v>265</v>
      </c>
    </row>
    <row r="26" spans="1:19" ht="15.75" thickBot="1" x14ac:dyDescent="0.25">
      <c r="A26" s="240" t="s">
        <v>77</v>
      </c>
      <c r="B26" s="241"/>
      <c r="C26" s="39" t="s">
        <v>80</v>
      </c>
      <c r="D26" s="39" t="s">
        <v>80</v>
      </c>
      <c r="E26" s="39" t="s">
        <v>80</v>
      </c>
      <c r="F26" s="39" t="s">
        <v>80</v>
      </c>
      <c r="G26" s="195" t="s">
        <v>80</v>
      </c>
      <c r="H26" s="39" t="s">
        <v>78</v>
      </c>
      <c r="J26" s="166" t="s">
        <v>108</v>
      </c>
      <c r="K26" s="167" t="s">
        <v>74</v>
      </c>
      <c r="L26" s="137">
        <v>10</v>
      </c>
      <c r="M26" s="137">
        <v>10</v>
      </c>
      <c r="N26" s="137">
        <v>10</v>
      </c>
      <c r="O26" s="137">
        <v>10</v>
      </c>
      <c r="P26" s="150">
        <v>10</v>
      </c>
      <c r="Q26" s="138">
        <v>10</v>
      </c>
      <c r="R26" s="147">
        <v>10</v>
      </c>
      <c r="S26" s="147">
        <v>10</v>
      </c>
    </row>
    <row r="27" spans="1:19" ht="15.75" thickBot="1" x14ac:dyDescent="0.25">
      <c r="A27" s="240" t="s">
        <v>83</v>
      </c>
      <c r="B27" s="241"/>
      <c r="C27" s="39" t="s">
        <v>85</v>
      </c>
      <c r="D27" s="39" t="s">
        <v>85</v>
      </c>
      <c r="E27" s="39" t="s">
        <v>85</v>
      </c>
      <c r="F27" s="39" t="s">
        <v>85</v>
      </c>
      <c r="G27" s="195" t="s">
        <v>85</v>
      </c>
      <c r="H27" s="39" t="s">
        <v>85</v>
      </c>
      <c r="J27" s="166" t="s">
        <v>115</v>
      </c>
      <c r="K27" s="167" t="s">
        <v>75</v>
      </c>
      <c r="L27" s="137">
        <v>7</v>
      </c>
      <c r="M27" s="137">
        <v>8</v>
      </c>
      <c r="N27" s="137">
        <v>9</v>
      </c>
      <c r="O27" s="137">
        <v>8</v>
      </c>
      <c r="P27" s="150">
        <v>8</v>
      </c>
      <c r="Q27" s="138">
        <v>8</v>
      </c>
      <c r="R27" s="147">
        <v>8</v>
      </c>
      <c r="S27" s="147">
        <v>7</v>
      </c>
    </row>
    <row r="28" spans="1:19" ht="15.75" thickBot="1" x14ac:dyDescent="0.25">
      <c r="A28" s="320" t="s">
        <v>91</v>
      </c>
      <c r="B28" s="321"/>
      <c r="C28" s="26" t="s">
        <v>92</v>
      </c>
      <c r="D28" s="26" t="s">
        <v>92</v>
      </c>
      <c r="E28" s="26" t="s">
        <v>92</v>
      </c>
      <c r="F28" s="26" t="s">
        <v>92</v>
      </c>
      <c r="G28" s="204" t="s">
        <v>92</v>
      </c>
      <c r="H28" s="26" t="s">
        <v>92</v>
      </c>
      <c r="J28" s="168" t="s">
        <v>200</v>
      </c>
      <c r="K28" s="167" t="s">
        <v>76</v>
      </c>
      <c r="L28" s="137">
        <v>70</v>
      </c>
      <c r="M28" s="137">
        <v>80</v>
      </c>
      <c r="N28" s="137">
        <v>90</v>
      </c>
      <c r="O28" s="137">
        <v>80</v>
      </c>
      <c r="P28" s="150">
        <v>80</v>
      </c>
      <c r="Q28" s="138">
        <v>80</v>
      </c>
      <c r="R28" s="147">
        <v>80</v>
      </c>
      <c r="S28" s="147">
        <v>70</v>
      </c>
    </row>
    <row r="29" spans="1:19" ht="15.75" thickBot="1" x14ac:dyDescent="0.25">
      <c r="J29" s="166"/>
      <c r="K29" s="167" t="s">
        <v>70</v>
      </c>
      <c r="L29" s="137">
        <v>1200</v>
      </c>
      <c r="M29" s="137">
        <v>1200</v>
      </c>
      <c r="N29" s="137">
        <v>1200</v>
      </c>
      <c r="O29" s="137">
        <v>1200</v>
      </c>
      <c r="P29" s="150">
        <v>1200</v>
      </c>
      <c r="Q29" s="138">
        <v>1200</v>
      </c>
      <c r="R29" s="147">
        <v>1200</v>
      </c>
      <c r="S29" s="147">
        <v>1200</v>
      </c>
    </row>
    <row r="30" spans="1:19" ht="15.75" thickBot="1" x14ac:dyDescent="0.25">
      <c r="B30" t="s">
        <v>211</v>
      </c>
      <c r="D30" s="45">
        <f t="shared" ref="D30:E30" si="1">D21*D19</f>
        <v>1640</v>
      </c>
      <c r="E30" s="45">
        <f t="shared" si="1"/>
        <v>1880</v>
      </c>
      <c r="F30" s="45">
        <f>F21*F19</f>
        <v>1880</v>
      </c>
      <c r="G30" s="200">
        <f>G21*G19</f>
        <v>1855</v>
      </c>
      <c r="J30" s="166"/>
      <c r="K30" s="167" t="s">
        <v>71</v>
      </c>
      <c r="L30" s="137">
        <v>1000</v>
      </c>
      <c r="M30" s="137">
        <v>1000</v>
      </c>
      <c r="N30" s="137">
        <v>1000</v>
      </c>
      <c r="O30" s="137">
        <v>1000</v>
      </c>
      <c r="P30" s="150">
        <v>1000</v>
      </c>
      <c r="Q30" s="138">
        <v>1000</v>
      </c>
      <c r="R30" s="147">
        <v>1000</v>
      </c>
      <c r="S30" s="147">
        <v>1000</v>
      </c>
    </row>
    <row r="31" spans="1:19" ht="15.75" thickBot="1" x14ac:dyDescent="0.25">
      <c r="D31">
        <f>D25-D30</f>
        <v>150</v>
      </c>
      <c r="E31">
        <f t="shared" ref="E31:G31" si="2">E25-E30</f>
        <v>150</v>
      </c>
      <c r="F31">
        <f t="shared" si="2"/>
        <v>246</v>
      </c>
      <c r="G31" s="200">
        <f t="shared" si="2"/>
        <v>150</v>
      </c>
      <c r="J31" s="166"/>
      <c r="K31" s="169" t="s">
        <v>72</v>
      </c>
      <c r="L31" s="152">
        <v>2005</v>
      </c>
      <c r="M31" s="152">
        <v>2030</v>
      </c>
      <c r="N31" s="152">
        <v>1995</v>
      </c>
      <c r="O31" s="152">
        <v>1790</v>
      </c>
      <c r="P31" s="154">
        <v>2030</v>
      </c>
      <c r="Q31" s="138">
        <v>2030</v>
      </c>
      <c r="R31" s="147">
        <v>2126</v>
      </c>
      <c r="S31" s="147">
        <v>2005</v>
      </c>
    </row>
    <row r="32" spans="1:19" ht="15.75" thickBot="1" x14ac:dyDescent="0.25">
      <c r="J32" s="166"/>
      <c r="K32" s="170" t="s">
        <v>163</v>
      </c>
      <c r="L32" s="171">
        <v>784</v>
      </c>
      <c r="M32" s="171">
        <v>704</v>
      </c>
      <c r="N32" s="171">
        <v>810</v>
      </c>
      <c r="O32" s="171">
        <v>704</v>
      </c>
      <c r="P32" s="172">
        <v>720</v>
      </c>
      <c r="Q32" s="173">
        <v>704</v>
      </c>
      <c r="R32" s="182">
        <v>704</v>
      </c>
      <c r="S32" s="182">
        <v>882</v>
      </c>
    </row>
    <row r="33" spans="2:19" ht="15.75" thickBot="1" x14ac:dyDescent="0.25">
      <c r="B33">
        <v>-1</v>
      </c>
      <c r="D33">
        <f>D25-D19</f>
        <v>1585</v>
      </c>
      <c r="E33">
        <f t="shared" ref="E33:G33" si="3">E25-E19</f>
        <v>1795</v>
      </c>
      <c r="F33">
        <f t="shared" si="3"/>
        <v>1891</v>
      </c>
      <c r="G33" s="200">
        <f t="shared" si="3"/>
        <v>1740</v>
      </c>
      <c r="J33" s="166"/>
      <c r="K33" s="174" t="s">
        <v>164</v>
      </c>
      <c r="L33" s="145">
        <v>849</v>
      </c>
      <c r="M33" s="145">
        <v>774</v>
      </c>
      <c r="N33" s="145">
        <v>885</v>
      </c>
      <c r="O33" s="145">
        <v>774</v>
      </c>
      <c r="P33" s="146">
        <v>790</v>
      </c>
      <c r="Q33" s="175">
        <v>774</v>
      </c>
      <c r="R33" s="183">
        <v>774</v>
      </c>
      <c r="S33" s="183">
        <v>947</v>
      </c>
    </row>
    <row r="34" spans="2:19" ht="15.75" thickBot="1" x14ac:dyDescent="0.25">
      <c r="B34">
        <v>-2</v>
      </c>
      <c r="D34">
        <f>D33-D19</f>
        <v>1380</v>
      </c>
      <c r="E34">
        <f t="shared" ref="E34:G34" si="4">E33-E19</f>
        <v>1560</v>
      </c>
      <c r="F34">
        <f t="shared" si="4"/>
        <v>1656</v>
      </c>
      <c r="G34" s="200">
        <f t="shared" si="4"/>
        <v>1475</v>
      </c>
      <c r="J34" s="176" t="s">
        <v>165</v>
      </c>
      <c r="K34" s="167" t="s">
        <v>166</v>
      </c>
      <c r="L34" s="137">
        <v>14</v>
      </c>
      <c r="M34" s="137">
        <v>14</v>
      </c>
      <c r="N34" s="137">
        <v>14</v>
      </c>
      <c r="O34" s="137">
        <v>14</v>
      </c>
      <c r="P34" s="150">
        <v>14</v>
      </c>
      <c r="Q34" s="138">
        <v>14</v>
      </c>
      <c r="R34" s="147">
        <v>14</v>
      </c>
      <c r="S34" s="147">
        <v>14</v>
      </c>
    </row>
    <row r="35" spans="2:19" ht="15.75" thickBot="1" x14ac:dyDescent="0.25">
      <c r="J35" s="166" t="s">
        <v>167</v>
      </c>
      <c r="K35" s="167" t="s">
        <v>124</v>
      </c>
      <c r="L35" s="177">
        <v>10976</v>
      </c>
      <c r="M35" s="177">
        <v>9856</v>
      </c>
      <c r="N35" s="177">
        <v>11340</v>
      </c>
      <c r="O35" s="177">
        <v>9856</v>
      </c>
      <c r="P35" s="178">
        <v>10080</v>
      </c>
      <c r="Q35" s="179">
        <v>9856</v>
      </c>
      <c r="R35" s="184">
        <v>9856</v>
      </c>
      <c r="S35" s="184">
        <v>12348</v>
      </c>
    </row>
    <row r="36" spans="2:19" ht="15.75" thickBot="1" x14ac:dyDescent="0.25">
      <c r="D36" s="189">
        <f>D22*D15</f>
        <v>704000</v>
      </c>
      <c r="E36" s="189">
        <f t="shared" ref="E36:G36" si="5">E22*E15</f>
        <v>704000</v>
      </c>
      <c r="F36" s="189">
        <f t="shared" si="5"/>
        <v>704000</v>
      </c>
      <c r="G36" s="207">
        <f t="shared" si="5"/>
        <v>882000</v>
      </c>
      <c r="H36" s="189"/>
      <c r="J36" s="180" t="s">
        <v>168</v>
      </c>
      <c r="K36" s="167" t="s">
        <v>125</v>
      </c>
      <c r="L36" s="177">
        <v>11886</v>
      </c>
      <c r="M36" s="177">
        <v>10836</v>
      </c>
      <c r="N36" s="177">
        <v>12390</v>
      </c>
      <c r="O36" s="177">
        <v>10836</v>
      </c>
      <c r="P36" s="178">
        <v>11060</v>
      </c>
      <c r="Q36" s="179">
        <v>10836</v>
      </c>
      <c r="R36" s="184">
        <v>10836</v>
      </c>
      <c r="S36" s="184">
        <v>13258</v>
      </c>
    </row>
    <row r="37" spans="2:19" ht="15.75" thickBot="1" x14ac:dyDescent="0.25">
      <c r="D37" s="188">
        <f>D15*7</f>
        <v>61600</v>
      </c>
      <c r="E37" s="188">
        <f>E15*6</f>
        <v>52800</v>
      </c>
      <c r="F37" s="188">
        <f>F15*6</f>
        <v>52800</v>
      </c>
      <c r="J37" s="166" t="s">
        <v>165</v>
      </c>
      <c r="K37" s="167" t="s">
        <v>169</v>
      </c>
      <c r="L37" s="137">
        <v>28</v>
      </c>
      <c r="M37" s="137">
        <v>28</v>
      </c>
      <c r="N37" s="137">
        <v>28</v>
      </c>
      <c r="O37" s="137">
        <v>28</v>
      </c>
      <c r="P37" s="137">
        <v>28</v>
      </c>
      <c r="Q37" s="137">
        <v>28</v>
      </c>
      <c r="R37" s="147">
        <v>28</v>
      </c>
      <c r="S37" s="147">
        <v>28</v>
      </c>
    </row>
    <row r="38" spans="2:19" ht="15.75" thickBot="1" x14ac:dyDescent="0.25">
      <c r="D38" s="190">
        <f>D37/D36</f>
        <v>8.7499999999999994E-2</v>
      </c>
      <c r="E38" s="190">
        <f t="shared" ref="E38:F38" si="6">E37/E36</f>
        <v>7.4999999999999997E-2</v>
      </c>
      <c r="F38" s="190">
        <f t="shared" si="6"/>
        <v>7.4999999999999997E-2</v>
      </c>
      <c r="J38" s="166" t="s">
        <v>167</v>
      </c>
      <c r="K38" s="167" t="s">
        <v>124</v>
      </c>
      <c r="L38" s="177">
        <v>21952</v>
      </c>
      <c r="M38" s="177">
        <v>19712</v>
      </c>
      <c r="N38" s="177">
        <v>22680</v>
      </c>
      <c r="O38" s="177">
        <v>19712</v>
      </c>
      <c r="P38" s="177">
        <v>20160</v>
      </c>
      <c r="Q38" s="177">
        <v>19712</v>
      </c>
      <c r="R38" s="184">
        <v>19712</v>
      </c>
      <c r="S38" s="184">
        <v>24696</v>
      </c>
    </row>
    <row r="39" spans="2:19" ht="15.75" thickBot="1" x14ac:dyDescent="0.25">
      <c r="J39" s="180" t="s">
        <v>170</v>
      </c>
      <c r="K39" s="167" t="s">
        <v>125</v>
      </c>
      <c r="L39" s="177">
        <v>23772</v>
      </c>
      <c r="M39" s="177">
        <v>21672</v>
      </c>
      <c r="N39" s="177">
        <v>24780</v>
      </c>
      <c r="O39" s="177">
        <v>21672</v>
      </c>
      <c r="P39" s="177">
        <v>22120</v>
      </c>
      <c r="Q39" s="177">
        <v>21672</v>
      </c>
      <c r="R39" s="184">
        <v>21672</v>
      </c>
      <c r="S39" s="184">
        <v>26516</v>
      </c>
    </row>
    <row r="40" spans="2:19" ht="15.75" thickBot="1" x14ac:dyDescent="0.25">
      <c r="J40" s="318" t="s">
        <v>77</v>
      </c>
      <c r="K40" s="319"/>
      <c r="L40" s="131" t="s">
        <v>80</v>
      </c>
      <c r="M40" s="181" t="s">
        <v>80</v>
      </c>
      <c r="N40" s="181" t="s">
        <v>80</v>
      </c>
      <c r="O40" s="181" t="s">
        <v>80</v>
      </c>
      <c r="P40" s="181" t="s">
        <v>80</v>
      </c>
      <c r="Q40" s="132" t="s">
        <v>80</v>
      </c>
      <c r="R40" s="130" t="s">
        <v>80</v>
      </c>
      <c r="S40" s="130" t="s">
        <v>80</v>
      </c>
    </row>
    <row r="41" spans="2:19" ht="15.75" thickBot="1" x14ac:dyDescent="0.25">
      <c r="J41" s="318" t="s">
        <v>83</v>
      </c>
      <c r="K41" s="319"/>
      <c r="L41" s="131" t="s">
        <v>84</v>
      </c>
      <c r="M41" s="181" t="s">
        <v>84</v>
      </c>
      <c r="N41" s="181" t="s">
        <v>84</v>
      </c>
      <c r="O41" s="181" t="s">
        <v>84</v>
      </c>
      <c r="P41" s="181" t="s">
        <v>84</v>
      </c>
      <c r="Q41" s="132" t="s">
        <v>84</v>
      </c>
      <c r="R41" s="130" t="s">
        <v>84</v>
      </c>
      <c r="S41" s="130" t="s">
        <v>84</v>
      </c>
    </row>
    <row r="42" spans="2:19" ht="15.75" thickBot="1" x14ac:dyDescent="0.25">
      <c r="J42" s="318" t="s">
        <v>91</v>
      </c>
      <c r="K42" s="319"/>
      <c r="L42" s="131" t="s">
        <v>92</v>
      </c>
      <c r="M42" s="181" t="s">
        <v>201</v>
      </c>
      <c r="N42" s="181" t="s">
        <v>202</v>
      </c>
      <c r="O42" s="181" t="s">
        <v>203</v>
      </c>
      <c r="P42" s="181" t="s">
        <v>204</v>
      </c>
      <c r="Q42" s="132" t="s">
        <v>205</v>
      </c>
      <c r="R42" s="130" t="s">
        <v>92</v>
      </c>
      <c r="S42" s="130" t="s">
        <v>92</v>
      </c>
    </row>
  </sheetData>
  <mergeCells count="29">
    <mergeCell ref="A8:B8"/>
    <mergeCell ref="A3:B3"/>
    <mergeCell ref="A4:B4"/>
    <mergeCell ref="A5:B5"/>
    <mergeCell ref="A6:B6"/>
    <mergeCell ref="A7:B7"/>
    <mergeCell ref="A28:B28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A9:B9"/>
    <mergeCell ref="A10:A14"/>
    <mergeCell ref="A15:A19"/>
    <mergeCell ref="A20:A25"/>
    <mergeCell ref="A26:B26"/>
    <mergeCell ref="A27:B27"/>
    <mergeCell ref="J42:K42"/>
    <mergeCell ref="J12:K12"/>
    <mergeCell ref="J13:K13"/>
    <mergeCell ref="J14:K14"/>
    <mergeCell ref="J15:K15"/>
    <mergeCell ref="J40:K40"/>
    <mergeCell ref="J41:K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7" workbookViewId="0">
      <selection activeCell="I11" sqref="I11"/>
    </sheetView>
  </sheetViews>
  <sheetFormatPr defaultRowHeight="15" x14ac:dyDescent="0.2"/>
  <cols>
    <col min="1" max="1" width="8.875" bestFit="1" customWidth="1"/>
    <col min="2" max="2" width="16.94921875" bestFit="1" customWidth="1"/>
    <col min="3" max="4" width="15.19921875" bestFit="1" customWidth="1"/>
    <col min="5" max="5" width="9.01171875" customWidth="1"/>
  </cols>
  <sheetData>
    <row r="1" spans="1:7" ht="26.25" thickBot="1" x14ac:dyDescent="0.25">
      <c r="A1" s="324" t="s">
        <v>118</v>
      </c>
      <c r="B1" s="325"/>
      <c r="C1" s="325"/>
      <c r="D1" s="326"/>
      <c r="E1" s="87"/>
      <c r="G1" s="87"/>
    </row>
    <row r="2" spans="1:7" ht="30" x14ac:dyDescent="0.2">
      <c r="A2" s="327" t="s">
        <v>7</v>
      </c>
      <c r="B2" s="328"/>
      <c r="C2" s="88" t="s">
        <v>119</v>
      </c>
      <c r="D2" s="88" t="s">
        <v>120</v>
      </c>
      <c r="E2" s="89"/>
      <c r="G2" s="89"/>
    </row>
    <row r="3" spans="1:7" x14ac:dyDescent="0.2">
      <c r="A3" s="263" t="s">
        <v>33</v>
      </c>
      <c r="B3" s="264"/>
      <c r="C3" s="50" t="s">
        <v>121</v>
      </c>
      <c r="D3" s="50">
        <v>1000006307</v>
      </c>
      <c r="E3" s="90"/>
      <c r="G3" s="90"/>
    </row>
    <row r="4" spans="1:7" x14ac:dyDescent="0.2">
      <c r="A4" s="263" t="s">
        <v>41</v>
      </c>
      <c r="B4" s="264"/>
      <c r="C4" s="50" t="s">
        <v>122</v>
      </c>
      <c r="D4" s="50" t="s">
        <v>122</v>
      </c>
      <c r="E4" s="90"/>
      <c r="G4" s="90"/>
    </row>
    <row r="5" spans="1:7" x14ac:dyDescent="0.2">
      <c r="A5" s="263" t="s">
        <v>106</v>
      </c>
      <c r="B5" s="264"/>
      <c r="C5" s="50" t="s">
        <v>123</v>
      </c>
      <c r="D5" s="50" t="s">
        <v>123</v>
      </c>
      <c r="E5" s="90"/>
      <c r="G5" s="90"/>
    </row>
    <row r="6" spans="1:7" x14ac:dyDescent="0.2">
      <c r="A6" s="263" t="s">
        <v>62</v>
      </c>
      <c r="B6" s="264"/>
      <c r="C6" s="50">
        <v>5</v>
      </c>
      <c r="D6" s="50">
        <v>5</v>
      </c>
      <c r="E6" s="90"/>
      <c r="G6" s="90"/>
    </row>
    <row r="7" spans="1:7" x14ac:dyDescent="0.2">
      <c r="A7" s="263" t="s">
        <v>63</v>
      </c>
      <c r="B7" s="264"/>
      <c r="C7" s="51">
        <v>7891737016821</v>
      </c>
      <c r="D7" s="51">
        <v>7891737016760</v>
      </c>
      <c r="E7" s="91"/>
      <c r="G7" s="91"/>
    </row>
    <row r="8" spans="1:7" ht="15" customHeight="1" x14ac:dyDescent="0.2">
      <c r="A8" s="265" t="s">
        <v>66</v>
      </c>
      <c r="B8" s="266"/>
      <c r="C8" s="52">
        <v>17891737016828</v>
      </c>
      <c r="D8" s="52">
        <v>17891737016767</v>
      </c>
      <c r="E8" s="91"/>
      <c r="G8" s="91"/>
    </row>
    <row r="9" spans="1:7" ht="27.75" x14ac:dyDescent="0.2">
      <c r="A9" s="53" t="s">
        <v>108</v>
      </c>
      <c r="B9" s="54" t="s">
        <v>124</v>
      </c>
      <c r="C9" s="55">
        <f>C14/C6</f>
        <v>2</v>
      </c>
      <c r="D9" s="55">
        <f>D14/D6</f>
        <v>2</v>
      </c>
      <c r="E9" s="90"/>
      <c r="G9" s="90"/>
    </row>
    <row r="10" spans="1:7" x14ac:dyDescent="0.2">
      <c r="A10" s="58" t="s">
        <v>110</v>
      </c>
      <c r="B10" s="59" t="s">
        <v>125</v>
      </c>
      <c r="C10" s="92">
        <f>C15/C6</f>
        <v>2.1160000000000001</v>
      </c>
      <c r="D10" s="92">
        <f>D15/D6</f>
        <v>2.1160000000000001</v>
      </c>
      <c r="E10" s="93"/>
      <c r="G10" s="93"/>
    </row>
    <row r="11" spans="1:7" x14ac:dyDescent="0.2">
      <c r="A11" s="62" t="s">
        <v>112</v>
      </c>
      <c r="B11" s="59" t="s">
        <v>70</v>
      </c>
      <c r="C11" s="61">
        <v>400</v>
      </c>
      <c r="D11" s="61">
        <v>400</v>
      </c>
      <c r="E11" s="90"/>
      <c r="G11" s="90"/>
    </row>
    <row r="12" spans="1:7" x14ac:dyDescent="0.2">
      <c r="A12" s="58"/>
      <c r="B12" s="59" t="s">
        <v>71</v>
      </c>
      <c r="C12" s="61">
        <v>382</v>
      </c>
      <c r="D12" s="61">
        <v>382</v>
      </c>
      <c r="E12" s="90"/>
      <c r="G12" s="90"/>
    </row>
    <row r="13" spans="1:7" ht="15" customHeight="1" x14ac:dyDescent="0.2">
      <c r="A13" s="65"/>
      <c r="B13" s="66" t="s">
        <v>72</v>
      </c>
      <c r="C13" s="64" t="s">
        <v>47</v>
      </c>
      <c r="D13" s="64" t="s">
        <v>47</v>
      </c>
      <c r="E13" s="90"/>
      <c r="G13" s="90"/>
    </row>
    <row r="14" spans="1:7" ht="27.75" x14ac:dyDescent="0.2">
      <c r="A14" s="68" t="s">
        <v>108</v>
      </c>
      <c r="B14" s="69" t="s">
        <v>124</v>
      </c>
      <c r="C14" s="94">
        <v>10</v>
      </c>
      <c r="D14" s="95">
        <v>10</v>
      </c>
      <c r="E14" s="90"/>
      <c r="G14" s="90"/>
    </row>
    <row r="15" spans="1:7" ht="27.75" x14ac:dyDescent="0.2">
      <c r="A15" s="71" t="s">
        <v>113</v>
      </c>
      <c r="B15" s="72" t="s">
        <v>125</v>
      </c>
      <c r="C15" s="50">
        <v>10.58</v>
      </c>
      <c r="D15" s="50">
        <v>10.58</v>
      </c>
      <c r="E15" s="90"/>
      <c r="G15" s="90"/>
    </row>
    <row r="16" spans="1:7" x14ac:dyDescent="0.2">
      <c r="A16" s="74" t="s">
        <v>114</v>
      </c>
      <c r="B16" s="72" t="s">
        <v>70</v>
      </c>
      <c r="C16" s="50">
        <v>400</v>
      </c>
      <c r="D16" s="50">
        <v>400</v>
      </c>
      <c r="E16" s="90"/>
      <c r="G16" s="90"/>
    </row>
    <row r="17" spans="1:7" x14ac:dyDescent="0.2">
      <c r="A17" s="71"/>
      <c r="B17" s="72" t="s">
        <v>71</v>
      </c>
      <c r="C17" s="50">
        <v>300</v>
      </c>
      <c r="D17" s="50">
        <v>300</v>
      </c>
      <c r="E17" s="90"/>
      <c r="G17" s="90"/>
    </row>
    <row r="18" spans="1:7" ht="15" customHeight="1" x14ac:dyDescent="0.2">
      <c r="A18" s="75"/>
      <c r="B18" s="76" t="s">
        <v>72</v>
      </c>
      <c r="C18" s="77">
        <v>222</v>
      </c>
      <c r="D18" s="77">
        <v>222</v>
      </c>
      <c r="E18" s="90"/>
      <c r="G18" s="90"/>
    </row>
    <row r="19" spans="1:7" ht="27.75" x14ac:dyDescent="0.2">
      <c r="A19" s="78" t="s">
        <v>108</v>
      </c>
      <c r="B19" s="79" t="s">
        <v>74</v>
      </c>
      <c r="C19" s="56">
        <v>10</v>
      </c>
      <c r="D19" s="56">
        <v>10</v>
      </c>
      <c r="E19" s="90"/>
      <c r="G19" s="90"/>
    </row>
    <row r="20" spans="1:7" x14ac:dyDescent="0.2">
      <c r="A20" s="80" t="s">
        <v>115</v>
      </c>
      <c r="B20" s="81" t="s">
        <v>75</v>
      </c>
      <c r="C20" s="61">
        <v>9</v>
      </c>
      <c r="D20" s="61">
        <v>9</v>
      </c>
      <c r="E20" s="90"/>
      <c r="G20" s="90"/>
    </row>
    <row r="21" spans="1:7" x14ac:dyDescent="0.2">
      <c r="A21" s="82" t="s">
        <v>116</v>
      </c>
      <c r="B21" s="81" t="s">
        <v>76</v>
      </c>
      <c r="C21" s="61">
        <f>C20*C19</f>
        <v>90</v>
      </c>
      <c r="D21" s="61">
        <f>D20*D19</f>
        <v>90</v>
      </c>
      <c r="E21" s="90"/>
      <c r="G21" s="90"/>
    </row>
    <row r="22" spans="1:7" x14ac:dyDescent="0.2">
      <c r="A22" s="80"/>
      <c r="B22" s="81" t="s">
        <v>70</v>
      </c>
      <c r="C22" s="61">
        <v>1200</v>
      </c>
      <c r="D22" s="61">
        <v>1200</v>
      </c>
      <c r="E22" s="90"/>
      <c r="G22" s="90"/>
    </row>
    <row r="23" spans="1:7" x14ac:dyDescent="0.2">
      <c r="A23" s="80"/>
      <c r="B23" s="81" t="s">
        <v>71</v>
      </c>
      <c r="C23" s="61">
        <v>1000</v>
      </c>
      <c r="D23" s="61">
        <v>1000</v>
      </c>
      <c r="E23" s="90"/>
      <c r="G23" s="90"/>
    </row>
    <row r="24" spans="1:7" x14ac:dyDescent="0.2">
      <c r="A24" s="83"/>
      <c r="B24" s="84" t="s">
        <v>72</v>
      </c>
      <c r="C24" s="64">
        <v>2000</v>
      </c>
      <c r="D24" s="64">
        <v>2000</v>
      </c>
      <c r="E24" s="90"/>
      <c r="G24" s="90"/>
    </row>
    <row r="25" spans="1:7" x14ac:dyDescent="0.2">
      <c r="A25" s="304" t="s">
        <v>77</v>
      </c>
      <c r="B25" s="305"/>
      <c r="C25" s="85" t="s">
        <v>78</v>
      </c>
      <c r="D25" s="85" t="s">
        <v>78</v>
      </c>
      <c r="E25" s="90"/>
      <c r="G25" s="90"/>
    </row>
    <row r="26" spans="1:7" x14ac:dyDescent="0.2">
      <c r="A26" s="263" t="s">
        <v>83</v>
      </c>
      <c r="B26" s="264"/>
      <c r="C26" s="50" t="s">
        <v>89</v>
      </c>
      <c r="D26" s="50" t="s">
        <v>84</v>
      </c>
      <c r="E26" s="90"/>
      <c r="G26" s="90"/>
    </row>
    <row r="27" spans="1:7" ht="15.75" thickBot="1" x14ac:dyDescent="0.25">
      <c r="A27" s="302" t="s">
        <v>91</v>
      </c>
      <c r="B27" s="303"/>
      <c r="C27" s="86" t="s">
        <v>92</v>
      </c>
      <c r="D27" s="86" t="s">
        <v>92</v>
      </c>
      <c r="E27" s="90"/>
      <c r="G27" s="90"/>
    </row>
  </sheetData>
  <mergeCells count="11">
    <mergeCell ref="A6:B6"/>
    <mergeCell ref="A1:D1"/>
    <mergeCell ref="A2:B2"/>
    <mergeCell ref="A3:B3"/>
    <mergeCell ref="A4:B4"/>
    <mergeCell ref="A5:B5"/>
    <mergeCell ref="A7:B7"/>
    <mergeCell ref="A8:B8"/>
    <mergeCell ref="A25:B25"/>
    <mergeCell ref="A26:B26"/>
    <mergeCell ref="A27:B2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1"/>
  <sheetViews>
    <sheetView workbookViewId="0">
      <pane xSplit="2" ySplit="2" topLeftCell="C11" activePane="bottomRight" state="frozen"/>
      <selection activeCell="S25" sqref="S25"/>
      <selection pane="bottomLeft" activeCell="S25" sqref="S25"/>
      <selection pane="topRight" activeCell="S25" sqref="S25"/>
      <selection pane="bottomRight" activeCell="S25" sqref="S25"/>
    </sheetView>
  </sheetViews>
  <sheetFormatPr defaultRowHeight="15" x14ac:dyDescent="0.2"/>
  <cols>
    <col min="1" max="1" width="8.875" bestFit="1" customWidth="1"/>
    <col min="2" max="2" width="19.37109375" bestFit="1" customWidth="1"/>
    <col min="3" max="7" width="15.19921875" bestFit="1" customWidth="1"/>
    <col min="8" max="8" width="1.8828125" customWidth="1"/>
    <col min="9" max="11" width="15.19921875" bestFit="1" customWidth="1"/>
    <col min="12" max="12" width="15.6015625" bestFit="1" customWidth="1"/>
    <col min="13" max="13" width="2.28515625" customWidth="1"/>
    <col min="14" max="15" width="15.19921875" bestFit="1" customWidth="1"/>
    <col min="16" max="16" width="1.74609375" customWidth="1"/>
    <col min="17" max="19" width="15.19921875" bestFit="1" customWidth="1"/>
  </cols>
  <sheetData>
    <row r="1" spans="1:19" ht="24" thickBot="1" x14ac:dyDescent="0.25">
      <c r="A1" s="333"/>
      <c r="B1" s="333"/>
      <c r="C1" s="329" t="s">
        <v>126</v>
      </c>
      <c r="D1" s="329"/>
      <c r="E1" s="329"/>
      <c r="F1" s="329"/>
      <c r="G1" s="329"/>
      <c r="I1" s="330" t="s">
        <v>127</v>
      </c>
      <c r="J1" s="330"/>
      <c r="K1" s="330"/>
      <c r="L1" s="330"/>
      <c r="N1" s="329" t="s">
        <v>171</v>
      </c>
      <c r="O1" s="329"/>
      <c r="Q1" s="330" t="s">
        <v>127</v>
      </c>
      <c r="R1" s="330"/>
      <c r="S1" s="330"/>
    </row>
    <row r="2" spans="1:19" ht="55.5" thickBot="1" x14ac:dyDescent="0.25">
      <c r="A2" s="300" t="s">
        <v>7</v>
      </c>
      <c r="B2" s="301"/>
      <c r="C2" s="49" t="s">
        <v>128</v>
      </c>
      <c r="D2" s="96" t="s">
        <v>129</v>
      </c>
      <c r="E2" s="96" t="s">
        <v>130</v>
      </c>
      <c r="F2" s="96" t="s">
        <v>131</v>
      </c>
      <c r="G2" s="96" t="s">
        <v>132</v>
      </c>
      <c r="I2" s="96" t="s">
        <v>133</v>
      </c>
      <c r="J2" s="96" t="s">
        <v>134</v>
      </c>
      <c r="K2" s="96" t="s">
        <v>135</v>
      </c>
      <c r="L2" s="96" t="s">
        <v>136</v>
      </c>
      <c r="N2" s="96" t="s">
        <v>172</v>
      </c>
      <c r="O2" s="96" t="s">
        <v>173</v>
      </c>
      <c r="Q2" s="96" t="s">
        <v>174</v>
      </c>
      <c r="R2" s="96" t="s">
        <v>175</v>
      </c>
      <c r="S2" s="96" t="s">
        <v>176</v>
      </c>
    </row>
    <row r="3" spans="1:19" x14ac:dyDescent="0.2">
      <c r="A3" s="334" t="s">
        <v>137</v>
      </c>
      <c r="B3" s="335"/>
      <c r="C3" s="97"/>
      <c r="D3" s="97"/>
      <c r="E3" s="97"/>
      <c r="F3" s="97"/>
      <c r="G3" s="97"/>
      <c r="I3" s="98" t="s">
        <v>138</v>
      </c>
      <c r="J3" s="98" t="s">
        <v>138</v>
      </c>
      <c r="K3" s="98" t="s">
        <v>138</v>
      </c>
      <c r="L3" s="98" t="s">
        <v>138</v>
      </c>
      <c r="N3" s="97"/>
      <c r="O3" s="97"/>
      <c r="Q3" s="98" t="s">
        <v>138</v>
      </c>
      <c r="R3" s="98" t="s">
        <v>138</v>
      </c>
      <c r="S3" s="98" t="s">
        <v>138</v>
      </c>
    </row>
    <row r="4" spans="1:19" x14ac:dyDescent="0.2">
      <c r="A4" s="263" t="s">
        <v>139</v>
      </c>
      <c r="B4" s="264"/>
      <c r="C4" s="99" t="s">
        <v>140</v>
      </c>
      <c r="D4" s="99" t="s">
        <v>140</v>
      </c>
      <c r="E4" s="99" t="s">
        <v>140</v>
      </c>
      <c r="F4" s="99" t="s">
        <v>140</v>
      </c>
      <c r="G4" s="99" t="s">
        <v>141</v>
      </c>
      <c r="I4" s="99" t="s">
        <v>141</v>
      </c>
      <c r="J4" s="99" t="s">
        <v>141</v>
      </c>
      <c r="K4" s="99" t="s">
        <v>141</v>
      </c>
      <c r="L4" s="99" t="s">
        <v>141</v>
      </c>
      <c r="N4" s="99" t="s">
        <v>140</v>
      </c>
      <c r="O4" s="99" t="s">
        <v>140</v>
      </c>
      <c r="Q4" s="99" t="s">
        <v>141</v>
      </c>
      <c r="R4" s="99" t="s">
        <v>141</v>
      </c>
      <c r="S4" s="99" t="s">
        <v>141</v>
      </c>
    </row>
    <row r="5" spans="1:19" x14ac:dyDescent="0.2">
      <c r="A5" s="263" t="s">
        <v>33</v>
      </c>
      <c r="B5" s="264"/>
      <c r="C5" s="50" t="s">
        <v>142</v>
      </c>
      <c r="D5" s="50" t="s">
        <v>143</v>
      </c>
      <c r="E5" s="50" t="s">
        <v>144</v>
      </c>
      <c r="F5" s="50" t="s">
        <v>145</v>
      </c>
      <c r="G5" s="50" t="s">
        <v>146</v>
      </c>
      <c r="I5" s="50" t="s">
        <v>147</v>
      </c>
      <c r="J5" s="50" t="s">
        <v>148</v>
      </c>
      <c r="K5" s="51" t="s">
        <v>149</v>
      </c>
      <c r="L5" s="51" t="s">
        <v>150</v>
      </c>
      <c r="N5" s="50" t="s">
        <v>177</v>
      </c>
      <c r="O5" s="50" t="s">
        <v>178</v>
      </c>
      <c r="Q5" s="50" t="s">
        <v>179</v>
      </c>
      <c r="R5" s="50" t="s">
        <v>180</v>
      </c>
      <c r="S5" s="50" t="s">
        <v>181</v>
      </c>
    </row>
    <row r="6" spans="1:19" x14ac:dyDescent="0.2">
      <c r="A6" s="263" t="s">
        <v>151</v>
      </c>
      <c r="B6" s="264"/>
      <c r="C6" s="50" t="s">
        <v>152</v>
      </c>
      <c r="D6" s="50" t="s">
        <v>153</v>
      </c>
      <c r="E6" s="50" t="s">
        <v>154</v>
      </c>
      <c r="F6" s="50" t="s">
        <v>155</v>
      </c>
      <c r="G6" s="50" t="s">
        <v>156</v>
      </c>
      <c r="I6" s="50" t="s">
        <v>47</v>
      </c>
      <c r="J6" s="50" t="s">
        <v>47</v>
      </c>
      <c r="K6" s="50" t="s">
        <v>47</v>
      </c>
      <c r="L6" s="50" t="s">
        <v>47</v>
      </c>
      <c r="N6" s="50" t="s">
        <v>182</v>
      </c>
      <c r="O6" s="50" t="s">
        <v>183</v>
      </c>
      <c r="Q6" s="50" t="s">
        <v>47</v>
      </c>
      <c r="R6" s="50"/>
      <c r="S6" s="50" t="s">
        <v>47</v>
      </c>
    </row>
    <row r="7" spans="1:19" x14ac:dyDescent="0.2">
      <c r="A7" s="331" t="s">
        <v>157</v>
      </c>
      <c r="B7" s="332"/>
      <c r="C7" s="50" t="s">
        <v>47</v>
      </c>
      <c r="D7" s="50">
        <v>1000008092</v>
      </c>
      <c r="E7" s="50">
        <v>1000008094</v>
      </c>
      <c r="F7" s="50" t="s">
        <v>47</v>
      </c>
      <c r="G7" s="50" t="s">
        <v>47</v>
      </c>
      <c r="I7" s="50">
        <v>1000003033</v>
      </c>
      <c r="J7" s="50">
        <v>1000003041</v>
      </c>
      <c r="K7" s="51">
        <v>1000008405</v>
      </c>
      <c r="L7" s="51">
        <v>1000008388</v>
      </c>
      <c r="N7" s="50">
        <v>1000008109</v>
      </c>
      <c r="O7" s="50">
        <v>1000008093</v>
      </c>
      <c r="Q7" s="50">
        <v>1000008389</v>
      </c>
      <c r="R7" s="50">
        <v>1000003032</v>
      </c>
      <c r="S7" s="50">
        <v>1000003034</v>
      </c>
    </row>
    <row r="8" spans="1:19" x14ac:dyDescent="0.2">
      <c r="A8" s="263" t="s">
        <v>41</v>
      </c>
      <c r="B8" s="264"/>
      <c r="C8" s="50" t="s">
        <v>47</v>
      </c>
      <c r="D8" s="50" t="s">
        <v>47</v>
      </c>
      <c r="E8" s="50" t="s">
        <v>47</v>
      </c>
      <c r="F8" s="50" t="s">
        <v>47</v>
      </c>
      <c r="G8" s="50" t="s">
        <v>47</v>
      </c>
      <c r="I8" s="50" t="s">
        <v>47</v>
      </c>
      <c r="J8" s="50" t="s">
        <v>47</v>
      </c>
      <c r="K8" s="50" t="s">
        <v>47</v>
      </c>
      <c r="L8" s="50" t="s">
        <v>47</v>
      </c>
      <c r="N8" s="50" t="s">
        <v>47</v>
      </c>
      <c r="O8" s="50" t="s">
        <v>47</v>
      </c>
      <c r="Q8" s="50" t="s">
        <v>47</v>
      </c>
      <c r="R8" s="50" t="s">
        <v>47</v>
      </c>
      <c r="S8" s="50" t="s">
        <v>47</v>
      </c>
    </row>
    <row r="9" spans="1:19" x14ac:dyDescent="0.2">
      <c r="A9" s="263" t="s">
        <v>106</v>
      </c>
      <c r="B9" s="264"/>
      <c r="C9" s="50">
        <v>1.05</v>
      </c>
      <c r="D9" s="50">
        <v>1.05</v>
      </c>
      <c r="E9" s="50">
        <v>1.05</v>
      </c>
      <c r="F9" s="100">
        <v>2</v>
      </c>
      <c r="G9" s="50">
        <v>1.05</v>
      </c>
      <c r="I9" s="50">
        <v>2.5</v>
      </c>
      <c r="J9" s="50">
        <v>1.5</v>
      </c>
      <c r="K9" s="50">
        <v>1.05</v>
      </c>
      <c r="L9" s="50">
        <v>1.05</v>
      </c>
      <c r="N9" s="50">
        <v>0.4</v>
      </c>
      <c r="O9" s="50">
        <v>0.4</v>
      </c>
      <c r="Q9" s="50">
        <v>0.4</v>
      </c>
      <c r="R9" s="50">
        <v>0.5</v>
      </c>
      <c r="S9" s="50">
        <v>0.5</v>
      </c>
    </row>
    <row r="10" spans="1:19" x14ac:dyDescent="0.2">
      <c r="A10" s="263" t="s">
        <v>62</v>
      </c>
      <c r="B10" s="264"/>
      <c r="C10" s="50">
        <v>10</v>
      </c>
      <c r="D10" s="50">
        <v>10</v>
      </c>
      <c r="E10" s="50">
        <v>12</v>
      </c>
      <c r="F10" s="50">
        <v>6</v>
      </c>
      <c r="G10" s="50">
        <v>10</v>
      </c>
      <c r="I10" s="50">
        <v>4</v>
      </c>
      <c r="J10" s="50">
        <v>6</v>
      </c>
      <c r="K10" s="50">
        <v>10</v>
      </c>
      <c r="L10" s="50">
        <v>12</v>
      </c>
      <c r="N10" s="50">
        <v>24</v>
      </c>
      <c r="O10" s="50">
        <v>28</v>
      </c>
      <c r="Q10" s="50">
        <v>28</v>
      </c>
      <c r="R10" s="50">
        <v>18</v>
      </c>
      <c r="S10" s="50">
        <v>18</v>
      </c>
    </row>
    <row r="11" spans="1:19" x14ac:dyDescent="0.2">
      <c r="A11" s="263" t="s">
        <v>63</v>
      </c>
      <c r="B11" s="264"/>
      <c r="C11" s="51">
        <v>7898961086033</v>
      </c>
      <c r="D11" s="51">
        <v>7898994420729</v>
      </c>
      <c r="E11" s="51">
        <v>7898994420774</v>
      </c>
      <c r="F11" s="51">
        <v>7898961086019</v>
      </c>
      <c r="G11" s="51">
        <v>7898961086026</v>
      </c>
      <c r="I11" s="51">
        <v>7896105800019</v>
      </c>
      <c r="J11" s="51">
        <v>7896105800026</v>
      </c>
      <c r="K11" s="51">
        <v>7896105800552</v>
      </c>
      <c r="L11" s="51">
        <v>7896105800545</v>
      </c>
      <c r="N11" s="51">
        <v>7898994420750</v>
      </c>
      <c r="O11" s="51">
        <v>7898994420798</v>
      </c>
      <c r="Q11" s="51">
        <v>7896105800538</v>
      </c>
      <c r="R11" s="51">
        <v>7896105800033</v>
      </c>
      <c r="S11" s="51">
        <v>7896105800040</v>
      </c>
    </row>
    <row r="12" spans="1:19" ht="15" customHeight="1" x14ac:dyDescent="0.2">
      <c r="A12" s="263" t="s">
        <v>66</v>
      </c>
      <c r="B12" s="264"/>
      <c r="C12" s="51">
        <v>17898961086030</v>
      </c>
      <c r="D12" s="51">
        <v>17898994420726</v>
      </c>
      <c r="E12" s="51">
        <v>17898994420771</v>
      </c>
      <c r="F12" s="51">
        <v>17898961086016</v>
      </c>
      <c r="G12" s="51">
        <v>17898961086023</v>
      </c>
      <c r="I12" s="51">
        <v>17896105800016</v>
      </c>
      <c r="J12" s="51">
        <v>17896105800023</v>
      </c>
      <c r="K12" s="51">
        <v>17896105800559</v>
      </c>
      <c r="L12" s="51" t="s">
        <v>107</v>
      </c>
      <c r="N12" s="51">
        <v>17898994420757</v>
      </c>
      <c r="O12" s="51">
        <v>17898994420795</v>
      </c>
      <c r="Q12" s="51">
        <v>17896105800535</v>
      </c>
      <c r="R12" s="51">
        <v>17896105800030</v>
      </c>
      <c r="S12" s="51">
        <v>27896105800044</v>
      </c>
    </row>
    <row r="13" spans="1:19" ht="15" customHeight="1" x14ac:dyDescent="0.2">
      <c r="A13" s="263" t="s">
        <v>158</v>
      </c>
      <c r="B13" s="264"/>
      <c r="C13" s="101">
        <v>1.7999999999999999E-2</v>
      </c>
      <c r="D13" s="101">
        <v>1.4E-2</v>
      </c>
      <c r="E13" s="101">
        <v>6.0000000000000001E-3</v>
      </c>
      <c r="F13" s="101">
        <v>3.5000000000000003E-2</v>
      </c>
      <c r="G13" s="101">
        <v>1.4E-2</v>
      </c>
      <c r="I13" s="101">
        <v>8.0000000000000002E-3</v>
      </c>
      <c r="J13" s="101">
        <v>2.1999999999999999E-2</v>
      </c>
      <c r="K13" s="101">
        <v>2.1999999999999999E-2</v>
      </c>
      <c r="L13" s="101">
        <v>2.1999999999999999E-2</v>
      </c>
      <c r="N13" s="101">
        <v>1.4E-2</v>
      </c>
      <c r="O13" s="101">
        <v>6.0000000000000001E-3</v>
      </c>
      <c r="Q13" s="101">
        <v>6.0000000000000001E-3</v>
      </c>
      <c r="R13" s="101">
        <v>2.1999999999999999E-2</v>
      </c>
      <c r="S13" s="101">
        <v>2.1999999999999999E-2</v>
      </c>
    </row>
    <row r="14" spans="1:19" ht="15" customHeight="1" x14ac:dyDescent="0.2">
      <c r="A14" s="263" t="s">
        <v>159</v>
      </c>
      <c r="B14" s="264"/>
      <c r="C14" s="102">
        <f>C9/C13</f>
        <v>58.333333333333343</v>
      </c>
      <c r="D14" s="102">
        <f>D9/D13</f>
        <v>75</v>
      </c>
      <c r="E14" s="102">
        <f>E9/E13</f>
        <v>175</v>
      </c>
      <c r="F14" s="102">
        <f>F9/F13</f>
        <v>57.142857142857139</v>
      </c>
      <c r="G14" s="102">
        <f>G9/G13</f>
        <v>75</v>
      </c>
      <c r="I14" s="102">
        <f>I9/I13</f>
        <v>312.5</v>
      </c>
      <c r="J14" s="102">
        <f>J9/J13</f>
        <v>68.181818181818187</v>
      </c>
      <c r="K14" s="102">
        <f>K9/K13</f>
        <v>47.727272727272734</v>
      </c>
      <c r="L14" s="102">
        <f>L9/L13</f>
        <v>47.727272727272734</v>
      </c>
      <c r="N14" s="102">
        <f>N9/N13</f>
        <v>28.571428571428573</v>
      </c>
      <c r="O14" s="102">
        <f>O9/O13</f>
        <v>66.666666666666671</v>
      </c>
      <c r="Q14" s="102">
        <f>Q9/Q13</f>
        <v>66.666666666666671</v>
      </c>
      <c r="R14" s="102">
        <f>R9/R13</f>
        <v>22.72727272727273</v>
      </c>
      <c r="S14" s="102">
        <f>S9/S13</f>
        <v>22.72727272727273</v>
      </c>
    </row>
    <row r="15" spans="1:19" ht="27.75" x14ac:dyDescent="0.2">
      <c r="A15" s="53" t="s">
        <v>108</v>
      </c>
      <c r="B15" s="54" t="s">
        <v>124</v>
      </c>
      <c r="C15" s="56">
        <f>C20/C10</f>
        <v>1.05</v>
      </c>
      <c r="D15" s="56">
        <f>D20/D10</f>
        <v>1.05</v>
      </c>
      <c r="E15" s="56">
        <f>E20/E10</f>
        <v>1.05</v>
      </c>
      <c r="F15" s="103">
        <f>F20/F10</f>
        <v>2</v>
      </c>
      <c r="G15" s="56">
        <f>G20/G10</f>
        <v>1.05</v>
      </c>
      <c r="I15" s="56">
        <f>I20/I10</f>
        <v>2.5</v>
      </c>
      <c r="J15" s="56">
        <f>J20/J10</f>
        <v>1.5</v>
      </c>
      <c r="K15" s="56">
        <f>K20/K10</f>
        <v>1.05</v>
      </c>
      <c r="L15" s="56">
        <f>L20/L10</f>
        <v>1.05</v>
      </c>
      <c r="N15" s="56">
        <f>N20/N10</f>
        <v>0.40000000000000008</v>
      </c>
      <c r="O15" s="56">
        <f>O20/O10</f>
        <v>0.4</v>
      </c>
      <c r="Q15" s="56">
        <f>Q20/Q10</f>
        <v>0.4</v>
      </c>
      <c r="R15" s="56">
        <f>R20/R10</f>
        <v>0.5</v>
      </c>
      <c r="S15" s="56">
        <f>S20/S10</f>
        <v>0.5</v>
      </c>
    </row>
    <row r="16" spans="1:19" x14ac:dyDescent="0.2">
      <c r="A16" s="58" t="s">
        <v>110</v>
      </c>
      <c r="B16" s="59" t="s">
        <v>125</v>
      </c>
      <c r="C16" s="104">
        <f>C15+0.01</f>
        <v>1.06</v>
      </c>
      <c r="D16" s="104">
        <f>D15+0.01</f>
        <v>1.06</v>
      </c>
      <c r="E16" s="104">
        <f>E15+0.01</f>
        <v>1.06</v>
      </c>
      <c r="F16" s="104">
        <f>F15+0.01</f>
        <v>2.0099999999999998</v>
      </c>
      <c r="G16" s="104">
        <f>G15+0.01</f>
        <v>1.06</v>
      </c>
      <c r="I16" s="104">
        <f>I15+0.01</f>
        <v>2.5099999999999998</v>
      </c>
      <c r="J16" s="104">
        <f>J15+0.01</f>
        <v>1.51</v>
      </c>
      <c r="K16" s="104">
        <f>K15+0.01</f>
        <v>1.06</v>
      </c>
      <c r="L16" s="104">
        <f>L15+0.01</f>
        <v>1.06</v>
      </c>
      <c r="N16" s="104">
        <f>N15+0.01</f>
        <v>0.41000000000000009</v>
      </c>
      <c r="O16" s="104">
        <f>O15+0.01</f>
        <v>0.41000000000000003</v>
      </c>
      <c r="Q16" s="104">
        <f>Q15+0.01</f>
        <v>0.41000000000000003</v>
      </c>
      <c r="R16" s="104">
        <f>R15+0.01</f>
        <v>0.51</v>
      </c>
      <c r="S16" s="104">
        <f>S15+0.01</f>
        <v>0.51</v>
      </c>
    </row>
    <row r="17" spans="1:19" x14ac:dyDescent="0.2">
      <c r="A17" s="62" t="s">
        <v>112</v>
      </c>
      <c r="B17" s="59" t="s">
        <v>160</v>
      </c>
      <c r="C17" s="61">
        <v>60</v>
      </c>
      <c r="D17" s="61">
        <v>60</v>
      </c>
      <c r="E17" s="61">
        <v>60</v>
      </c>
      <c r="F17" s="61">
        <v>60</v>
      </c>
      <c r="G17" s="61">
        <v>60</v>
      </c>
      <c r="I17" s="61">
        <v>35</v>
      </c>
      <c r="J17" s="61">
        <v>35</v>
      </c>
      <c r="K17" s="61">
        <v>60</v>
      </c>
      <c r="L17" s="61">
        <v>60</v>
      </c>
      <c r="N17" s="61">
        <v>65</v>
      </c>
      <c r="O17" s="61">
        <v>65</v>
      </c>
      <c r="Q17" s="61">
        <v>65</v>
      </c>
      <c r="R17" s="61">
        <v>65</v>
      </c>
      <c r="S17" s="61">
        <v>65</v>
      </c>
    </row>
    <row r="18" spans="1:19" x14ac:dyDescent="0.2">
      <c r="A18" s="58"/>
      <c r="B18" s="59" t="s">
        <v>71</v>
      </c>
      <c r="C18" s="61">
        <v>767</v>
      </c>
      <c r="D18" s="61">
        <v>540</v>
      </c>
      <c r="E18" s="61">
        <v>540</v>
      </c>
      <c r="F18" s="61">
        <v>767</v>
      </c>
      <c r="G18" s="61">
        <v>540</v>
      </c>
      <c r="I18" s="61">
        <v>767</v>
      </c>
      <c r="J18" s="61">
        <v>767</v>
      </c>
      <c r="K18" s="61">
        <v>540</v>
      </c>
      <c r="L18" s="61">
        <v>540</v>
      </c>
      <c r="N18" s="61">
        <v>540</v>
      </c>
      <c r="O18" s="61">
        <v>540</v>
      </c>
      <c r="Q18" s="61">
        <v>540</v>
      </c>
      <c r="R18" s="61">
        <v>540</v>
      </c>
      <c r="S18" s="61">
        <v>540</v>
      </c>
    </row>
    <row r="19" spans="1:19" x14ac:dyDescent="0.2">
      <c r="A19" s="58"/>
      <c r="B19" s="105" t="s">
        <v>70</v>
      </c>
      <c r="C19" s="106">
        <v>320</v>
      </c>
      <c r="D19" s="106">
        <v>325</v>
      </c>
      <c r="E19" s="106">
        <v>325</v>
      </c>
      <c r="F19" s="106">
        <v>320</v>
      </c>
      <c r="G19" s="106">
        <v>325</v>
      </c>
      <c r="I19" s="106">
        <v>320</v>
      </c>
      <c r="J19" s="106">
        <v>320</v>
      </c>
      <c r="K19" s="106">
        <v>325</v>
      </c>
      <c r="L19" s="106">
        <v>325</v>
      </c>
      <c r="N19" s="106">
        <v>240</v>
      </c>
      <c r="O19" s="106">
        <v>240</v>
      </c>
      <c r="Q19" s="106">
        <v>240</v>
      </c>
      <c r="R19" s="106">
        <v>240</v>
      </c>
      <c r="S19" s="106">
        <v>240</v>
      </c>
    </row>
    <row r="20" spans="1:19" ht="27.75" x14ac:dyDescent="0.2">
      <c r="A20" s="68" t="s">
        <v>108</v>
      </c>
      <c r="B20" s="69" t="s">
        <v>124</v>
      </c>
      <c r="C20" s="107">
        <f>C10*C9</f>
        <v>10.5</v>
      </c>
      <c r="D20" s="107">
        <f>D10*D9</f>
        <v>10.5</v>
      </c>
      <c r="E20" s="107">
        <f>E10*E9</f>
        <v>12.600000000000001</v>
      </c>
      <c r="F20" s="107">
        <f>F10*F9</f>
        <v>12</v>
      </c>
      <c r="G20" s="107">
        <f>G10*G9</f>
        <v>10.5</v>
      </c>
      <c r="I20" s="107">
        <f>I10*I9</f>
        <v>10</v>
      </c>
      <c r="J20" s="107">
        <f>J10*J9</f>
        <v>9</v>
      </c>
      <c r="K20" s="107">
        <f>K10*K9</f>
        <v>10.5</v>
      </c>
      <c r="L20" s="107">
        <f>L10*L9</f>
        <v>12.600000000000001</v>
      </c>
      <c r="N20" s="107">
        <f>N10*N9</f>
        <v>9.6000000000000014</v>
      </c>
      <c r="O20" s="107">
        <f>O10*O9</f>
        <v>11.200000000000001</v>
      </c>
      <c r="Q20" s="107">
        <f>Q10*Q9</f>
        <v>11.200000000000001</v>
      </c>
      <c r="R20" s="107">
        <f>R10*R9</f>
        <v>9</v>
      </c>
      <c r="S20" s="107">
        <f>S10*S9</f>
        <v>9</v>
      </c>
    </row>
    <row r="21" spans="1:19" ht="27.75" x14ac:dyDescent="0.2">
      <c r="A21" s="71" t="s">
        <v>113</v>
      </c>
      <c r="B21" s="72" t="s">
        <v>125</v>
      </c>
      <c r="C21" s="100">
        <f>C20+0.5</f>
        <v>11</v>
      </c>
      <c r="D21" s="100">
        <f>D20+0.5</f>
        <v>11</v>
      </c>
      <c r="E21" s="100">
        <f>E20+0.5</f>
        <v>13.100000000000001</v>
      </c>
      <c r="F21" s="100">
        <f>F20+0.5</f>
        <v>12.5</v>
      </c>
      <c r="G21" s="100">
        <f>G20+0.5</f>
        <v>11</v>
      </c>
      <c r="I21" s="100">
        <f>I20+0.5</f>
        <v>10.5</v>
      </c>
      <c r="J21" s="100">
        <f>J20+0.5</f>
        <v>9.5</v>
      </c>
      <c r="K21" s="100">
        <f>K20+0.5</f>
        <v>11</v>
      </c>
      <c r="L21" s="100">
        <f>L20+0.5</f>
        <v>13.100000000000001</v>
      </c>
      <c r="N21" s="100">
        <f>N20+0.5</f>
        <v>10.100000000000001</v>
      </c>
      <c r="O21" s="100">
        <f>O20+0.5</f>
        <v>11.700000000000001</v>
      </c>
      <c r="Q21" s="100">
        <f>Q20+0.5</f>
        <v>11.700000000000001</v>
      </c>
      <c r="R21" s="100">
        <f>R20+0.5</f>
        <v>9.5</v>
      </c>
      <c r="S21" s="100">
        <f>S20+0.5</f>
        <v>9.5</v>
      </c>
    </row>
    <row r="22" spans="1:19" x14ac:dyDescent="0.2">
      <c r="A22" s="74" t="s">
        <v>114</v>
      </c>
      <c r="B22" s="72" t="s">
        <v>70</v>
      </c>
      <c r="C22" s="50">
        <v>393</v>
      </c>
      <c r="D22" s="50">
        <v>393</v>
      </c>
      <c r="E22" s="50">
        <v>393</v>
      </c>
      <c r="F22" s="50">
        <v>393</v>
      </c>
      <c r="G22" s="50">
        <v>393</v>
      </c>
      <c r="I22" s="108">
        <v>390</v>
      </c>
      <c r="J22" s="108">
        <v>392</v>
      </c>
      <c r="K22" s="108">
        <v>393</v>
      </c>
      <c r="L22" s="108">
        <v>393</v>
      </c>
      <c r="N22" s="50">
        <v>393</v>
      </c>
      <c r="O22" s="50">
        <v>393</v>
      </c>
      <c r="Q22" s="50">
        <v>393</v>
      </c>
      <c r="R22" s="50">
        <v>390</v>
      </c>
      <c r="S22" s="50">
        <v>392</v>
      </c>
    </row>
    <row r="23" spans="1:19" x14ac:dyDescent="0.2">
      <c r="A23" s="71" t="s">
        <v>161</v>
      </c>
      <c r="B23" s="72" t="s">
        <v>71</v>
      </c>
      <c r="C23" s="50">
        <v>290</v>
      </c>
      <c r="D23" s="50">
        <v>290</v>
      </c>
      <c r="E23" s="50">
        <v>290</v>
      </c>
      <c r="F23" s="50">
        <v>290</v>
      </c>
      <c r="G23" s="50">
        <v>290</v>
      </c>
      <c r="I23" s="108">
        <v>289</v>
      </c>
      <c r="J23" s="108">
        <v>290</v>
      </c>
      <c r="K23" s="108">
        <v>290</v>
      </c>
      <c r="L23" s="108">
        <v>290</v>
      </c>
      <c r="N23" s="50">
        <v>290</v>
      </c>
      <c r="O23" s="50">
        <v>290</v>
      </c>
      <c r="Q23" s="50">
        <v>290</v>
      </c>
      <c r="R23" s="50">
        <v>289</v>
      </c>
      <c r="S23" s="50">
        <v>290</v>
      </c>
    </row>
    <row r="24" spans="1:19" ht="15" customHeight="1" x14ac:dyDescent="0.2">
      <c r="A24" s="75" t="s">
        <v>162</v>
      </c>
      <c r="B24" s="76" t="s">
        <v>72</v>
      </c>
      <c r="C24" s="77">
        <v>265</v>
      </c>
      <c r="D24" s="77">
        <v>265</v>
      </c>
      <c r="E24" s="77">
        <v>265</v>
      </c>
      <c r="F24" s="77">
        <v>265</v>
      </c>
      <c r="G24" s="77">
        <v>265</v>
      </c>
      <c r="I24" s="109">
        <v>205</v>
      </c>
      <c r="J24" s="109">
        <v>205</v>
      </c>
      <c r="K24" s="109">
        <v>265</v>
      </c>
      <c r="L24" s="109">
        <v>265</v>
      </c>
      <c r="N24" s="77">
        <v>265</v>
      </c>
      <c r="O24" s="77">
        <v>265</v>
      </c>
      <c r="Q24" s="77">
        <v>265</v>
      </c>
      <c r="R24" s="77">
        <v>205</v>
      </c>
      <c r="S24" s="77">
        <v>205</v>
      </c>
    </row>
    <row r="25" spans="1:19" ht="27.75" x14ac:dyDescent="0.2">
      <c r="A25" s="78" t="s">
        <v>108</v>
      </c>
      <c r="B25" s="79" t="s">
        <v>74</v>
      </c>
      <c r="C25" s="56">
        <v>10</v>
      </c>
      <c r="D25" s="56">
        <v>10</v>
      </c>
      <c r="E25" s="56">
        <v>10</v>
      </c>
      <c r="F25" s="56">
        <v>10</v>
      </c>
      <c r="G25" s="56">
        <v>10</v>
      </c>
      <c r="I25" s="56">
        <v>10</v>
      </c>
      <c r="J25" s="56">
        <v>10</v>
      </c>
      <c r="K25" s="56">
        <v>10</v>
      </c>
      <c r="L25" s="56">
        <v>10</v>
      </c>
      <c r="N25" s="56">
        <v>10</v>
      </c>
      <c r="O25" s="56">
        <v>10</v>
      </c>
      <c r="Q25" s="56">
        <v>10</v>
      </c>
      <c r="R25" s="56">
        <v>10</v>
      </c>
      <c r="S25" s="56">
        <v>10</v>
      </c>
    </row>
    <row r="26" spans="1:19" x14ac:dyDescent="0.2">
      <c r="A26" s="80" t="s">
        <v>115</v>
      </c>
      <c r="B26" s="81" t="s">
        <v>75</v>
      </c>
      <c r="C26" s="61">
        <v>7</v>
      </c>
      <c r="D26" s="61">
        <v>7</v>
      </c>
      <c r="E26" s="61">
        <v>7</v>
      </c>
      <c r="F26" s="61">
        <v>7</v>
      </c>
      <c r="G26" s="61">
        <v>7</v>
      </c>
      <c r="I26" s="61">
        <v>9</v>
      </c>
      <c r="J26" s="61">
        <v>9</v>
      </c>
      <c r="K26" s="61">
        <v>7</v>
      </c>
      <c r="L26" s="61">
        <v>7</v>
      </c>
      <c r="N26" s="61">
        <v>7</v>
      </c>
      <c r="O26" s="61">
        <v>7</v>
      </c>
      <c r="Q26" s="61">
        <v>7</v>
      </c>
      <c r="R26" s="61">
        <v>9</v>
      </c>
      <c r="S26" s="61">
        <v>9</v>
      </c>
    </row>
    <row r="27" spans="1:19" x14ac:dyDescent="0.2">
      <c r="A27" s="82" t="s">
        <v>116</v>
      </c>
      <c r="B27" s="81" t="s">
        <v>76</v>
      </c>
      <c r="C27" s="61">
        <f>C25*C26</f>
        <v>70</v>
      </c>
      <c r="D27" s="61">
        <f>D25*D26</f>
        <v>70</v>
      </c>
      <c r="E27" s="61">
        <f>E25*E26</f>
        <v>70</v>
      </c>
      <c r="F27" s="61">
        <f>F25*F26</f>
        <v>70</v>
      </c>
      <c r="G27" s="61">
        <f>G25*G26</f>
        <v>70</v>
      </c>
      <c r="I27" s="61">
        <f>I25*I26</f>
        <v>90</v>
      </c>
      <c r="J27" s="61">
        <f>J25*J26</f>
        <v>90</v>
      </c>
      <c r="K27" s="61">
        <f>K25*K26</f>
        <v>70</v>
      </c>
      <c r="L27" s="61">
        <f>L25*L26</f>
        <v>70</v>
      </c>
      <c r="N27" s="61">
        <f>N25*N26</f>
        <v>70</v>
      </c>
      <c r="O27" s="61">
        <f>O25*O26</f>
        <v>70</v>
      </c>
      <c r="Q27" s="61">
        <f>Q25*Q26</f>
        <v>70</v>
      </c>
      <c r="R27" s="61">
        <f>R25*R26</f>
        <v>90</v>
      </c>
      <c r="S27" s="61">
        <f>S25*S26</f>
        <v>90</v>
      </c>
    </row>
    <row r="28" spans="1:19" x14ac:dyDescent="0.2">
      <c r="A28" s="80"/>
      <c r="B28" s="81" t="s">
        <v>70</v>
      </c>
      <c r="C28" s="61">
        <v>1200</v>
      </c>
      <c r="D28" s="61">
        <v>1200</v>
      </c>
      <c r="E28" s="61">
        <v>1200</v>
      </c>
      <c r="F28" s="61">
        <v>1200</v>
      </c>
      <c r="G28" s="61">
        <v>1200</v>
      </c>
      <c r="I28" s="61">
        <v>1200</v>
      </c>
      <c r="J28" s="61">
        <v>1200</v>
      </c>
      <c r="K28" s="61">
        <v>1200</v>
      </c>
      <c r="L28" s="61">
        <v>1200</v>
      </c>
      <c r="N28" s="61">
        <v>1200</v>
      </c>
      <c r="O28" s="61">
        <v>1200</v>
      </c>
      <c r="Q28" s="61">
        <v>1200</v>
      </c>
      <c r="R28" s="61">
        <v>1200</v>
      </c>
      <c r="S28" s="61">
        <v>1200</v>
      </c>
    </row>
    <row r="29" spans="1:19" x14ac:dyDescent="0.2">
      <c r="A29" s="80"/>
      <c r="B29" s="81" t="s">
        <v>71</v>
      </c>
      <c r="C29" s="61">
        <v>1000</v>
      </c>
      <c r="D29" s="61">
        <v>1000</v>
      </c>
      <c r="E29" s="61">
        <v>1000</v>
      </c>
      <c r="F29" s="61">
        <v>1000</v>
      </c>
      <c r="G29" s="61">
        <v>1000</v>
      </c>
      <c r="I29" s="61">
        <v>1000</v>
      </c>
      <c r="J29" s="61">
        <v>1000</v>
      </c>
      <c r="K29" s="61">
        <v>1000</v>
      </c>
      <c r="L29" s="61">
        <v>1000</v>
      </c>
      <c r="N29" s="61">
        <v>1000</v>
      </c>
      <c r="O29" s="61">
        <v>1000</v>
      </c>
      <c r="Q29" s="61">
        <v>1000</v>
      </c>
      <c r="R29" s="61">
        <v>1000</v>
      </c>
      <c r="S29" s="61">
        <v>1000</v>
      </c>
    </row>
    <row r="30" spans="1:19" x14ac:dyDescent="0.2">
      <c r="A30" s="80"/>
      <c r="B30" s="110" t="s">
        <v>72</v>
      </c>
      <c r="C30" s="106">
        <f>150+(C26*C24)</f>
        <v>2005</v>
      </c>
      <c r="D30" s="106">
        <f>150+(D26*D24)</f>
        <v>2005</v>
      </c>
      <c r="E30" s="106">
        <f>150+(E26*E24)</f>
        <v>2005</v>
      </c>
      <c r="F30" s="106">
        <f>150+(F26*F24)</f>
        <v>2005</v>
      </c>
      <c r="G30" s="106">
        <f>150+(G26*G24)</f>
        <v>2005</v>
      </c>
      <c r="I30" s="106">
        <f>150+(I26*I24)</f>
        <v>1995</v>
      </c>
      <c r="J30" s="106">
        <f>150+(J26*J24)</f>
        <v>1995</v>
      </c>
      <c r="K30" s="106">
        <f>150+(K26*K24)</f>
        <v>2005</v>
      </c>
      <c r="L30" s="106">
        <f>150+(L26*L24)</f>
        <v>2005</v>
      </c>
      <c r="N30" s="106">
        <f>150+(N26*N24)</f>
        <v>2005</v>
      </c>
      <c r="O30" s="106">
        <f>150+(O26*O24)</f>
        <v>2005</v>
      </c>
      <c r="Q30" s="106">
        <f>150+(Q26*Q24)</f>
        <v>2005</v>
      </c>
      <c r="R30" s="106">
        <f>150+(R26*R24)</f>
        <v>1995</v>
      </c>
      <c r="S30" s="106">
        <f>150+(S26*S24)</f>
        <v>1995</v>
      </c>
    </row>
    <row r="31" spans="1:19" x14ac:dyDescent="0.2">
      <c r="A31" s="80"/>
      <c r="B31" s="110" t="s">
        <v>163</v>
      </c>
      <c r="C31" s="106">
        <f>C27*C20</f>
        <v>735</v>
      </c>
      <c r="D31" s="106">
        <f>D27*D20</f>
        <v>735</v>
      </c>
      <c r="E31" s="106">
        <f>E27*E20</f>
        <v>882.00000000000011</v>
      </c>
      <c r="F31" s="106">
        <f>F27*F20</f>
        <v>840</v>
      </c>
      <c r="G31" s="106">
        <f>G27*G20</f>
        <v>735</v>
      </c>
      <c r="I31" s="106">
        <f>I27*I20</f>
        <v>900</v>
      </c>
      <c r="J31" s="106">
        <f>J27*J20</f>
        <v>810</v>
      </c>
      <c r="K31" s="106">
        <f>K27*K20</f>
        <v>735</v>
      </c>
      <c r="L31" s="106">
        <f>L27*L20</f>
        <v>882.00000000000011</v>
      </c>
      <c r="N31" s="106">
        <f>N27*N20</f>
        <v>672.00000000000011</v>
      </c>
      <c r="O31" s="106">
        <f>O27*O20</f>
        <v>784.00000000000011</v>
      </c>
      <c r="Q31" s="106">
        <f>Q27*Q20</f>
        <v>784.00000000000011</v>
      </c>
      <c r="R31" s="106">
        <f>R27*R20</f>
        <v>810</v>
      </c>
      <c r="S31" s="106">
        <f>S27*S20</f>
        <v>810</v>
      </c>
    </row>
    <row r="32" spans="1:19" ht="15.75" thickBot="1" x14ac:dyDescent="0.25">
      <c r="A32" s="80"/>
      <c r="B32" s="111" t="s">
        <v>164</v>
      </c>
      <c r="C32" s="112">
        <f>30+(C27*C21)</f>
        <v>800</v>
      </c>
      <c r="D32" s="112">
        <f>30+(D27*D21)</f>
        <v>800</v>
      </c>
      <c r="E32" s="112">
        <f>30+(E27*E21)</f>
        <v>947.00000000000011</v>
      </c>
      <c r="F32" s="112">
        <f>30+(F27*F21)</f>
        <v>905</v>
      </c>
      <c r="G32" s="112">
        <f>30+(G27*G21)</f>
        <v>800</v>
      </c>
      <c r="I32" s="112">
        <f>30+(I27*I21)</f>
        <v>975</v>
      </c>
      <c r="J32" s="112">
        <f>30+(J27*J21)</f>
        <v>885</v>
      </c>
      <c r="K32" s="112">
        <f>30+(K27*K21)</f>
        <v>800</v>
      </c>
      <c r="L32" s="112">
        <f>30+(L27*L21)</f>
        <v>947.00000000000011</v>
      </c>
      <c r="N32" s="112">
        <f>30+(N27*N21)</f>
        <v>737.00000000000011</v>
      </c>
      <c r="O32" s="112">
        <f>30+(O27*O21)</f>
        <v>849.00000000000011</v>
      </c>
      <c r="Q32" s="112">
        <f>30+(Q27*Q21)</f>
        <v>849.00000000000011</v>
      </c>
      <c r="R32" s="112">
        <f>30+(R27*R21)</f>
        <v>885</v>
      </c>
      <c r="S32" s="112">
        <f>30+(S27*S21)</f>
        <v>885</v>
      </c>
    </row>
    <row r="33" spans="1:19" ht="27.75" x14ac:dyDescent="0.2">
      <c r="A33" s="113" t="s">
        <v>165</v>
      </c>
      <c r="B33" s="114" t="s">
        <v>166</v>
      </c>
      <c r="C33" s="115">
        <v>14</v>
      </c>
      <c r="D33" s="115">
        <v>14</v>
      </c>
      <c r="E33" s="115">
        <v>14</v>
      </c>
      <c r="F33" s="115">
        <v>14</v>
      </c>
      <c r="G33" s="115">
        <v>14</v>
      </c>
      <c r="I33" s="115">
        <v>14</v>
      </c>
      <c r="J33" s="115">
        <v>14</v>
      </c>
      <c r="K33" s="115">
        <v>14</v>
      </c>
      <c r="L33" s="115">
        <v>14</v>
      </c>
      <c r="N33" s="115">
        <v>14</v>
      </c>
      <c r="O33" s="115">
        <v>14</v>
      </c>
      <c r="Q33" s="115">
        <v>14</v>
      </c>
      <c r="R33" s="115">
        <v>14</v>
      </c>
      <c r="S33" s="115">
        <v>14</v>
      </c>
    </row>
    <row r="34" spans="1:19" x14ac:dyDescent="0.2">
      <c r="A34" s="116" t="s">
        <v>167</v>
      </c>
      <c r="B34" s="81" t="s">
        <v>124</v>
      </c>
      <c r="C34" s="117">
        <f>C33*C31</f>
        <v>10290</v>
      </c>
      <c r="D34" s="117">
        <f>D33*D31</f>
        <v>10290</v>
      </c>
      <c r="E34" s="117">
        <f>E33*E31</f>
        <v>12348.000000000002</v>
      </c>
      <c r="F34" s="117">
        <f>F33*F31</f>
        <v>11760</v>
      </c>
      <c r="G34" s="117">
        <f>G33*G31</f>
        <v>10290</v>
      </c>
      <c r="I34" s="117">
        <f>I33*I31</f>
        <v>12600</v>
      </c>
      <c r="J34" s="117">
        <f>J33*J31</f>
        <v>11340</v>
      </c>
      <c r="K34" s="117">
        <f>K33*K31</f>
        <v>10290</v>
      </c>
      <c r="L34" s="117">
        <f>L33*L31</f>
        <v>12348.000000000002</v>
      </c>
      <c r="N34" s="117">
        <f>N33*N31</f>
        <v>9408.0000000000018</v>
      </c>
      <c r="O34" s="117">
        <f>O33*O31</f>
        <v>10976.000000000002</v>
      </c>
      <c r="Q34" s="117">
        <f>Q33*Q31</f>
        <v>10976.000000000002</v>
      </c>
      <c r="R34" s="117">
        <f>R33*R31</f>
        <v>11340</v>
      </c>
      <c r="S34" s="117">
        <f>S33*S31</f>
        <v>11340</v>
      </c>
    </row>
    <row r="35" spans="1:19" ht="15.75" thickBot="1" x14ac:dyDescent="0.25">
      <c r="A35" s="118" t="s">
        <v>168</v>
      </c>
      <c r="B35" s="111" t="s">
        <v>125</v>
      </c>
      <c r="C35" s="112">
        <f>C33*C32</f>
        <v>11200</v>
      </c>
      <c r="D35" s="112">
        <f>D33*D32</f>
        <v>11200</v>
      </c>
      <c r="E35" s="112">
        <f>E33*E32</f>
        <v>13258.000000000002</v>
      </c>
      <c r="F35" s="112">
        <f>F33*F32</f>
        <v>12670</v>
      </c>
      <c r="G35" s="112">
        <f>G33*G32</f>
        <v>11200</v>
      </c>
      <c r="I35" s="112">
        <f>I33*I32</f>
        <v>13650</v>
      </c>
      <c r="J35" s="112">
        <f>J33*J32</f>
        <v>12390</v>
      </c>
      <c r="K35" s="112">
        <f>K33*K32</f>
        <v>11200</v>
      </c>
      <c r="L35" s="112">
        <f>L33*L32</f>
        <v>13258.000000000002</v>
      </c>
      <c r="N35" s="112">
        <f>N33*N32</f>
        <v>10318.000000000002</v>
      </c>
      <c r="O35" s="112">
        <f>O33*O32</f>
        <v>11886.000000000002</v>
      </c>
      <c r="Q35" s="112">
        <f>Q33*Q32</f>
        <v>11886.000000000002</v>
      </c>
      <c r="R35" s="112">
        <f>R33*R32</f>
        <v>12390</v>
      </c>
      <c r="S35" s="112">
        <f>S33*S32</f>
        <v>12390</v>
      </c>
    </row>
    <row r="36" spans="1:19" ht="27.75" x14ac:dyDescent="0.2">
      <c r="A36" s="113" t="s">
        <v>165</v>
      </c>
      <c r="B36" s="114" t="s">
        <v>169</v>
      </c>
      <c r="C36" s="115">
        <v>28</v>
      </c>
      <c r="D36" s="115">
        <v>28</v>
      </c>
      <c r="E36" s="115">
        <v>28</v>
      </c>
      <c r="F36" s="115">
        <v>28</v>
      </c>
      <c r="G36" s="115">
        <v>28</v>
      </c>
      <c r="I36" s="115">
        <v>28</v>
      </c>
      <c r="J36" s="115">
        <v>28</v>
      </c>
      <c r="K36" s="115">
        <v>28</v>
      </c>
      <c r="L36" s="115">
        <v>28</v>
      </c>
      <c r="N36" s="115">
        <v>28</v>
      </c>
      <c r="O36" s="115">
        <v>28</v>
      </c>
      <c r="Q36" s="115">
        <v>28</v>
      </c>
      <c r="R36" s="115">
        <v>28</v>
      </c>
      <c r="S36" s="115">
        <v>28</v>
      </c>
    </row>
    <row r="37" spans="1:19" x14ac:dyDescent="0.2">
      <c r="A37" s="116" t="s">
        <v>167</v>
      </c>
      <c r="B37" s="81" t="s">
        <v>124</v>
      </c>
      <c r="C37" s="117">
        <f>C36*C31</f>
        <v>20580</v>
      </c>
      <c r="D37" s="117">
        <f>D36*D31</f>
        <v>20580</v>
      </c>
      <c r="E37" s="117">
        <f>E36*E31</f>
        <v>24696.000000000004</v>
      </c>
      <c r="F37" s="117">
        <f>F36*F31</f>
        <v>23520</v>
      </c>
      <c r="G37" s="117">
        <f>G36*G31</f>
        <v>20580</v>
      </c>
      <c r="I37" s="117">
        <f>I36*I31</f>
        <v>25200</v>
      </c>
      <c r="J37" s="117">
        <f>J36*J31</f>
        <v>22680</v>
      </c>
      <c r="K37" s="117">
        <f>K36*K31</f>
        <v>20580</v>
      </c>
      <c r="L37" s="117">
        <f>L36*L31</f>
        <v>24696.000000000004</v>
      </c>
      <c r="N37" s="117">
        <f>N36*N31</f>
        <v>18816.000000000004</v>
      </c>
      <c r="O37" s="117">
        <f>O36*O31</f>
        <v>21952.000000000004</v>
      </c>
      <c r="Q37" s="117">
        <f>Q36*Q31</f>
        <v>21952.000000000004</v>
      </c>
      <c r="R37" s="117">
        <f>R36*R31</f>
        <v>22680</v>
      </c>
      <c r="S37" s="117">
        <f>S36*S31</f>
        <v>22680</v>
      </c>
    </row>
    <row r="38" spans="1:19" ht="15.75" thickBot="1" x14ac:dyDescent="0.25">
      <c r="A38" s="118" t="s">
        <v>170</v>
      </c>
      <c r="B38" s="111" t="s">
        <v>125</v>
      </c>
      <c r="C38" s="112">
        <f>C36*C32</f>
        <v>22400</v>
      </c>
      <c r="D38" s="112">
        <f>D36*D32</f>
        <v>22400</v>
      </c>
      <c r="E38" s="112">
        <f>E36*E32</f>
        <v>26516.000000000004</v>
      </c>
      <c r="F38" s="112">
        <f>F36*F32</f>
        <v>25340</v>
      </c>
      <c r="G38" s="112">
        <f>G36*G32</f>
        <v>22400</v>
      </c>
      <c r="I38" s="112">
        <f>I36*I32</f>
        <v>27300</v>
      </c>
      <c r="J38" s="112">
        <f>J36*J32</f>
        <v>24780</v>
      </c>
      <c r="K38" s="112">
        <f>K36*K32</f>
        <v>22400</v>
      </c>
      <c r="L38" s="112">
        <f>L36*L32</f>
        <v>26516.000000000004</v>
      </c>
      <c r="N38" s="112">
        <f>N36*N32</f>
        <v>20636.000000000004</v>
      </c>
      <c r="O38" s="112">
        <f>O36*O32</f>
        <v>23772.000000000004</v>
      </c>
      <c r="Q38" s="112">
        <f>Q36*Q32</f>
        <v>23772.000000000004</v>
      </c>
      <c r="R38" s="112">
        <f>R36*R32</f>
        <v>24780</v>
      </c>
      <c r="S38" s="112">
        <f>S36*S32</f>
        <v>24780</v>
      </c>
    </row>
    <row r="39" spans="1:19" x14ac:dyDescent="0.2">
      <c r="A39" s="304" t="s">
        <v>77</v>
      </c>
      <c r="B39" s="305"/>
      <c r="C39" s="85" t="s">
        <v>80</v>
      </c>
      <c r="D39" s="85" t="s">
        <v>80</v>
      </c>
      <c r="E39" s="85" t="s">
        <v>80</v>
      </c>
      <c r="F39" s="85" t="s">
        <v>80</v>
      </c>
      <c r="G39" s="85" t="s">
        <v>80</v>
      </c>
      <c r="I39" s="85" t="s">
        <v>80</v>
      </c>
      <c r="J39" s="85" t="s">
        <v>80</v>
      </c>
      <c r="K39" s="85" t="s">
        <v>80</v>
      </c>
      <c r="L39" s="85" t="s">
        <v>80</v>
      </c>
      <c r="N39" s="85" t="s">
        <v>80</v>
      </c>
      <c r="O39" s="85" t="s">
        <v>80</v>
      </c>
      <c r="Q39" s="85" t="s">
        <v>80</v>
      </c>
      <c r="R39" s="85" t="s">
        <v>80</v>
      </c>
      <c r="S39" s="85" t="s">
        <v>80</v>
      </c>
    </row>
    <row r="40" spans="1:19" x14ac:dyDescent="0.2">
      <c r="A40" s="263" t="s">
        <v>83</v>
      </c>
      <c r="B40" s="264"/>
      <c r="C40" s="50" t="s">
        <v>84</v>
      </c>
      <c r="D40" s="50" t="s">
        <v>84</v>
      </c>
      <c r="E40" s="50" t="s">
        <v>84</v>
      </c>
      <c r="F40" s="50" t="s">
        <v>84</v>
      </c>
      <c r="G40" s="50" t="s">
        <v>84</v>
      </c>
      <c r="I40" s="50" t="s">
        <v>84</v>
      </c>
      <c r="J40" s="50" t="s">
        <v>84</v>
      </c>
      <c r="K40" s="50" t="s">
        <v>84</v>
      </c>
      <c r="L40" s="50" t="s">
        <v>84</v>
      </c>
      <c r="N40" s="50" t="s">
        <v>84</v>
      </c>
      <c r="O40" s="50" t="s">
        <v>84</v>
      </c>
      <c r="Q40" s="50" t="s">
        <v>84</v>
      </c>
      <c r="R40" s="50" t="s">
        <v>84</v>
      </c>
      <c r="S40" s="50" t="s">
        <v>84</v>
      </c>
    </row>
    <row r="41" spans="1:19" ht="15.75" thickBot="1" x14ac:dyDescent="0.25">
      <c r="A41" s="302" t="s">
        <v>91</v>
      </c>
      <c r="B41" s="303"/>
      <c r="C41" s="86" t="s">
        <v>92</v>
      </c>
      <c r="D41" s="86" t="s">
        <v>92</v>
      </c>
      <c r="E41" s="86" t="s">
        <v>92</v>
      </c>
      <c r="F41" s="86" t="s">
        <v>92</v>
      </c>
      <c r="G41" s="86" t="s">
        <v>92</v>
      </c>
      <c r="I41" s="86" t="s">
        <v>92</v>
      </c>
      <c r="J41" s="86" t="s">
        <v>92</v>
      </c>
      <c r="K41" s="86" t="s">
        <v>92</v>
      </c>
      <c r="L41" s="86" t="s">
        <v>92</v>
      </c>
      <c r="N41" s="86" t="s">
        <v>92</v>
      </c>
      <c r="O41" s="86" t="s">
        <v>92</v>
      </c>
      <c r="Q41" s="86" t="s">
        <v>92</v>
      </c>
      <c r="R41" s="86" t="s">
        <v>92</v>
      </c>
      <c r="S41" s="86" t="s">
        <v>92</v>
      </c>
    </row>
  </sheetData>
  <mergeCells count="21">
    <mergeCell ref="C1:G1"/>
    <mergeCell ref="I1:L1"/>
    <mergeCell ref="A2:B2"/>
    <mergeCell ref="A3:B3"/>
    <mergeCell ref="A4:B4"/>
    <mergeCell ref="A41:B41"/>
    <mergeCell ref="N1:O1"/>
    <mergeCell ref="Q1:S1"/>
    <mergeCell ref="A11:B11"/>
    <mergeCell ref="A12:B12"/>
    <mergeCell ref="A13:B13"/>
    <mergeCell ref="A14:B14"/>
    <mergeCell ref="A39:B39"/>
    <mergeCell ref="A40:B40"/>
    <mergeCell ref="A5:B5"/>
    <mergeCell ref="A6:B6"/>
    <mergeCell ref="A7:B7"/>
    <mergeCell ref="A8:B8"/>
    <mergeCell ref="A9:B9"/>
    <mergeCell ref="A10:B10"/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RT Antigo</vt:lpstr>
      <vt:lpstr>Varejo</vt:lpstr>
      <vt:lpstr>C&amp;C</vt:lpstr>
      <vt:lpstr>Food</vt:lpstr>
      <vt:lpstr>Varejo base total historica</vt:lpstr>
      <vt:lpstr>Serya Novos</vt:lpstr>
      <vt:lpstr>Members Mark</vt:lpstr>
      <vt:lpstr>Serya</vt:lpstr>
    </vt:vector>
  </TitlesOfParts>
  <Company>McCain Foods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LARA, GUSTAVO</dc:creator>
  <cp:lastModifiedBy>LARA, GUSTAVO</cp:lastModifiedBy>
  <dcterms:created xsi:type="dcterms:W3CDTF">2020-07-22T12:41:21Z</dcterms:created>
  <dcterms:modified xsi:type="dcterms:W3CDTF">2022-03-25T13:08:42Z</dcterms:modified>
</cp:coreProperties>
</file>