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nei\Desktop\"/>
    </mc:Choice>
  </mc:AlternateContent>
  <xr:revisionPtr revIDLastSave="0" documentId="13_ncr:1_{D8E4E009-9B24-42F6-BA66-1E946DF49F6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Arte Capricho" sheetId="1" r:id="rId1"/>
    <sheet name="HITS" sheetId="3" r:id="rId2"/>
    <sheet name="Conta corrente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4" i="3" l="1"/>
  <c r="A175" i="3"/>
  <c r="A176" i="3" s="1"/>
  <c r="A177" i="3" s="1"/>
  <c r="T293" i="3" l="1"/>
  <c r="S293" i="3"/>
  <c r="O293" i="3"/>
  <c r="Q293" i="3" s="1"/>
  <c r="N293" i="3"/>
  <c r="M293" i="3"/>
  <c r="T290" i="3"/>
  <c r="S290" i="3"/>
  <c r="O290" i="3"/>
  <c r="Q290" i="3" s="1"/>
  <c r="N290" i="3"/>
  <c r="M290" i="3"/>
  <c r="T284" i="3" l="1"/>
  <c r="S284" i="3"/>
  <c r="O284" i="3"/>
  <c r="N284" i="3"/>
  <c r="Q284" i="3" s="1"/>
  <c r="M284" i="3"/>
  <c r="T282" i="3"/>
  <c r="S282" i="3"/>
  <c r="O282" i="3"/>
  <c r="N282" i="3"/>
  <c r="M282" i="3"/>
  <c r="T280" i="3"/>
  <c r="T277" i="3"/>
  <c r="T275" i="3"/>
  <c r="S280" i="3"/>
  <c r="O280" i="3"/>
  <c r="N280" i="3"/>
  <c r="M280" i="3"/>
  <c r="Q282" i="3" l="1"/>
  <c r="Q280" i="3"/>
  <c r="B39" i="4"/>
  <c r="O274" i="3" l="1"/>
  <c r="Q274" i="3" s="1"/>
  <c r="S277" i="3"/>
  <c r="O277" i="3"/>
  <c r="N277" i="3"/>
  <c r="M277" i="3"/>
  <c r="S275" i="3"/>
  <c r="O275" i="3"/>
  <c r="N275" i="3"/>
  <c r="Q275" i="3" s="1"/>
  <c r="M275" i="3"/>
  <c r="Q277" i="3" l="1"/>
  <c r="T271" i="3" l="1"/>
  <c r="T272" i="3"/>
  <c r="S272" i="3"/>
  <c r="O272" i="3"/>
  <c r="N272" i="3"/>
  <c r="M272" i="3"/>
  <c r="O271" i="3"/>
  <c r="Q271" i="3" s="1"/>
  <c r="Q272" i="3" l="1"/>
  <c r="T268" i="3"/>
  <c r="S268" i="3"/>
  <c r="O268" i="3"/>
  <c r="N268" i="3"/>
  <c r="M268" i="3"/>
  <c r="T265" i="3"/>
  <c r="Q268" i="3" l="1"/>
  <c r="S265" i="3"/>
  <c r="O265" i="3"/>
  <c r="N265" i="3"/>
  <c r="M265" i="3"/>
  <c r="T264" i="3"/>
  <c r="S264" i="3"/>
  <c r="O264" i="3"/>
  <c r="N264" i="3"/>
  <c r="M264" i="3"/>
  <c r="T261" i="3"/>
  <c r="T258" i="3"/>
  <c r="T255" i="3"/>
  <c r="T252" i="3"/>
  <c r="T251" i="3"/>
  <c r="S261" i="3"/>
  <c r="O261" i="3"/>
  <c r="N261" i="3"/>
  <c r="M261" i="3"/>
  <c r="Q261" i="3" s="1"/>
  <c r="S258" i="3"/>
  <c r="O258" i="3"/>
  <c r="N258" i="3"/>
  <c r="M258" i="3"/>
  <c r="Q258" i="3" s="1"/>
  <c r="M251" i="3"/>
  <c r="S255" i="3"/>
  <c r="O255" i="3"/>
  <c r="N255" i="3"/>
  <c r="M255" i="3"/>
  <c r="Q255" i="3" s="1"/>
  <c r="S252" i="3"/>
  <c r="O252" i="3"/>
  <c r="N252" i="3"/>
  <c r="M252" i="3"/>
  <c r="Q252" i="3" s="1"/>
  <c r="S251" i="3"/>
  <c r="O251" i="3"/>
  <c r="N251" i="3"/>
  <c r="Q251" i="3"/>
  <c r="T304" i="3" l="1"/>
  <c r="Q265" i="3"/>
  <c r="Q264" i="3"/>
  <c r="S246" i="3"/>
  <c r="O246" i="3"/>
  <c r="N246" i="3"/>
  <c r="M246" i="3"/>
  <c r="S247" i="3"/>
  <c r="O247" i="3"/>
  <c r="N247" i="3"/>
  <c r="M247" i="3"/>
  <c r="S243" i="3"/>
  <c r="O243" i="3"/>
  <c r="N243" i="3"/>
  <c r="M243" i="3"/>
  <c r="S240" i="3"/>
  <c r="O240" i="3"/>
  <c r="N240" i="3"/>
  <c r="M240" i="3"/>
  <c r="S238" i="3"/>
  <c r="O238" i="3"/>
  <c r="N238" i="3"/>
  <c r="M238" i="3"/>
  <c r="S233" i="3"/>
  <c r="O233" i="3"/>
  <c r="N233" i="3"/>
  <c r="M233" i="3"/>
  <c r="O232" i="3"/>
  <c r="Q232" i="3" s="1"/>
  <c r="S231" i="3"/>
  <c r="O231" i="3"/>
  <c r="N231" i="3"/>
  <c r="M231" i="3"/>
  <c r="O229" i="3"/>
  <c r="Q229" i="3" s="1"/>
  <c r="S227" i="3"/>
  <c r="O227" i="3"/>
  <c r="N227" i="3"/>
  <c r="Q227" i="3" s="1"/>
  <c r="M227" i="3"/>
  <c r="O225" i="3"/>
  <c r="Q225" i="3" s="1"/>
  <c r="S224" i="3"/>
  <c r="O224" i="3"/>
  <c r="N224" i="3"/>
  <c r="M224" i="3"/>
  <c r="S221" i="3"/>
  <c r="O221" i="3"/>
  <c r="N221" i="3"/>
  <c r="M221" i="3"/>
  <c r="O220" i="3"/>
  <c r="Q220" i="3" s="1"/>
  <c r="S217" i="3"/>
  <c r="O217" i="3"/>
  <c r="N217" i="3"/>
  <c r="M217" i="3"/>
  <c r="O216" i="3"/>
  <c r="Q216" i="3" s="1"/>
  <c r="S214" i="3"/>
  <c r="O214" i="3"/>
  <c r="N214" i="3"/>
  <c r="M214" i="3"/>
  <c r="O213" i="3"/>
  <c r="Q213" i="3" s="1"/>
  <c r="S212" i="3"/>
  <c r="O212" i="3"/>
  <c r="N212" i="3"/>
  <c r="Q212" i="3" s="1"/>
  <c r="M212" i="3"/>
  <c r="O211" i="3"/>
  <c r="K304" i="3"/>
  <c r="S208" i="3"/>
  <c r="O208" i="3"/>
  <c r="N208" i="3"/>
  <c r="M208" i="3"/>
  <c r="O207" i="3"/>
  <c r="Q207" i="3" s="1"/>
  <c r="S206" i="3"/>
  <c r="O206" i="3"/>
  <c r="N206" i="3"/>
  <c r="M206" i="3"/>
  <c r="S205" i="3"/>
  <c r="O205" i="3"/>
  <c r="N205" i="3"/>
  <c r="M205" i="3"/>
  <c r="S203" i="3"/>
  <c r="O203" i="3"/>
  <c r="N203" i="3"/>
  <c r="M203" i="3"/>
  <c r="O202" i="3"/>
  <c r="Q202" i="3" s="1"/>
  <c r="S200" i="3"/>
  <c r="O200" i="3"/>
  <c r="N200" i="3"/>
  <c r="M200" i="3"/>
  <c r="O199" i="3"/>
  <c r="Q199" i="3" s="1"/>
  <c r="O198" i="3"/>
  <c r="Q198" i="3" s="1"/>
  <c r="S197" i="3"/>
  <c r="O197" i="3"/>
  <c r="N197" i="3"/>
  <c r="M197" i="3"/>
  <c r="O193" i="3"/>
  <c r="Q193" i="3" s="1"/>
  <c r="S192" i="3"/>
  <c r="O192" i="3"/>
  <c r="N192" i="3"/>
  <c r="M192" i="3"/>
  <c r="S191" i="3"/>
  <c r="O191" i="3"/>
  <c r="N191" i="3"/>
  <c r="M191" i="3"/>
  <c r="O190" i="3"/>
  <c r="Q190" i="3" s="1"/>
  <c r="S188" i="3"/>
  <c r="O188" i="3"/>
  <c r="N188" i="3"/>
  <c r="M188" i="3"/>
  <c r="O187" i="3"/>
  <c r="Q187" i="3" s="1"/>
  <c r="A162" i="3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M184" i="3"/>
  <c r="J183" i="3"/>
  <c r="O183" i="3" s="1"/>
  <c r="Q183" i="3" s="1"/>
  <c r="J184" i="3"/>
  <c r="N184" i="3" s="1"/>
  <c r="J182" i="3"/>
  <c r="O169" i="3"/>
  <c r="Q169" i="3" s="1"/>
  <c r="S181" i="3"/>
  <c r="O181" i="3"/>
  <c r="N181" i="3"/>
  <c r="M181" i="3"/>
  <c r="O179" i="3"/>
  <c r="Q179" i="3" s="1"/>
  <c r="S178" i="3"/>
  <c r="O178" i="3"/>
  <c r="N178" i="3"/>
  <c r="M178" i="3"/>
  <c r="O177" i="3"/>
  <c r="Q177" i="3" s="1"/>
  <c r="S175" i="3"/>
  <c r="O175" i="3"/>
  <c r="N175" i="3"/>
  <c r="M175" i="3"/>
  <c r="O173" i="3"/>
  <c r="Q173" i="3" s="1"/>
  <c r="Q233" i="3" l="1"/>
  <c r="Q191" i="3"/>
  <c r="Q206" i="3"/>
  <c r="Q205" i="3"/>
  <c r="Q203" i="3"/>
  <c r="Q178" i="3"/>
  <c r="O184" i="3"/>
  <c r="Q184" i="3" s="1"/>
  <c r="Q181" i="3"/>
  <c r="J304" i="3"/>
  <c r="S184" i="3"/>
  <c r="Q192" i="3"/>
  <c r="Q200" i="3"/>
  <c r="Q221" i="3"/>
  <c r="Q224" i="3"/>
  <c r="Q214" i="3"/>
  <c r="Q175" i="3"/>
  <c r="Q188" i="3"/>
  <c r="Q197" i="3"/>
  <c r="Q208" i="3"/>
  <c r="Q217" i="3"/>
  <c r="Q231" i="3"/>
  <c r="Q238" i="3"/>
  <c r="Q240" i="3"/>
  <c r="Q243" i="3"/>
  <c r="Q247" i="3"/>
  <c r="Q246" i="3"/>
  <c r="Q211" i="3"/>
  <c r="S171" i="3"/>
  <c r="O171" i="3"/>
  <c r="N171" i="3"/>
  <c r="M171" i="3"/>
  <c r="S166" i="3"/>
  <c r="O166" i="3"/>
  <c r="N166" i="3"/>
  <c r="M166" i="3"/>
  <c r="O165" i="3"/>
  <c r="Q165" i="3" s="1"/>
  <c r="S163" i="3"/>
  <c r="O163" i="3"/>
  <c r="N163" i="3"/>
  <c r="M163" i="3"/>
  <c r="O162" i="3"/>
  <c r="Q162" i="3" s="1"/>
  <c r="S157" i="3"/>
  <c r="O157" i="3"/>
  <c r="N157" i="3"/>
  <c r="M157" i="3"/>
  <c r="O156" i="3"/>
  <c r="Q156" i="3" s="1"/>
  <c r="O154" i="3"/>
  <c r="Q154" i="3" s="1"/>
  <c r="S152" i="3"/>
  <c r="O152" i="3"/>
  <c r="N152" i="3"/>
  <c r="M152" i="3"/>
  <c r="O151" i="3"/>
  <c r="Q151" i="3" s="1"/>
  <c r="S150" i="3"/>
  <c r="O150" i="3"/>
  <c r="N150" i="3"/>
  <c r="M150" i="3"/>
  <c r="S146" i="3"/>
  <c r="O146" i="3"/>
  <c r="N146" i="3"/>
  <c r="M146" i="3"/>
  <c r="Q145" i="3"/>
  <c r="O144" i="3"/>
  <c r="Q144" i="3" s="1"/>
  <c r="S143" i="3"/>
  <c r="O143" i="3"/>
  <c r="N143" i="3"/>
  <c r="M143" i="3"/>
  <c r="O141" i="3"/>
  <c r="Q141" i="3" s="1"/>
  <c r="O140" i="3"/>
  <c r="Q140" i="3" s="1"/>
  <c r="S138" i="3"/>
  <c r="O138" i="3"/>
  <c r="N138" i="3"/>
  <c r="M138" i="3"/>
  <c r="O137" i="3"/>
  <c r="Q137" i="3" s="1"/>
  <c r="S135" i="3"/>
  <c r="O135" i="3"/>
  <c r="N135" i="3"/>
  <c r="M135" i="3"/>
  <c r="S132" i="3"/>
  <c r="O132" i="3"/>
  <c r="N132" i="3"/>
  <c r="M132" i="3"/>
  <c r="Q130" i="3"/>
  <c r="Q128" i="3"/>
  <c r="Q126" i="3"/>
  <c r="Q114" i="3"/>
  <c r="Q116" i="3"/>
  <c r="O131" i="3"/>
  <c r="Q131" i="3" s="1"/>
  <c r="S127" i="3"/>
  <c r="O127" i="3"/>
  <c r="N127" i="3"/>
  <c r="M127" i="3"/>
  <c r="S125" i="3"/>
  <c r="O125" i="3"/>
  <c r="N125" i="3"/>
  <c r="M125" i="3"/>
  <c r="S117" i="3"/>
  <c r="S123" i="3"/>
  <c r="N123" i="3"/>
  <c r="O123" i="3"/>
  <c r="O122" i="3"/>
  <c r="Q122" i="3" s="1"/>
  <c r="O118" i="3"/>
  <c r="Q118" i="3" s="1"/>
  <c r="O117" i="3"/>
  <c r="N117" i="3"/>
  <c r="M117" i="3"/>
  <c r="O115" i="3"/>
  <c r="Q115" i="3" s="1"/>
  <c r="Q112" i="3"/>
  <c r="O113" i="3"/>
  <c r="Q113" i="3" s="1"/>
  <c r="S111" i="3"/>
  <c r="O111" i="3"/>
  <c r="N111" i="3"/>
  <c r="M111" i="3"/>
  <c r="O109" i="3"/>
  <c r="Q109" i="3" s="1"/>
  <c r="O108" i="3"/>
  <c r="Q108" i="3" s="1"/>
  <c r="S107" i="3"/>
  <c r="O107" i="3"/>
  <c r="N107" i="3"/>
  <c r="M107" i="3"/>
  <c r="S106" i="3"/>
  <c r="O106" i="3"/>
  <c r="N106" i="3"/>
  <c r="M106" i="3"/>
  <c r="S104" i="3"/>
  <c r="O104" i="3"/>
  <c r="N104" i="3"/>
  <c r="M104" i="3"/>
  <c r="S103" i="3"/>
  <c r="O103" i="3"/>
  <c r="N103" i="3"/>
  <c r="M103" i="3"/>
  <c r="O100" i="3"/>
  <c r="N100" i="3"/>
  <c r="M100" i="3"/>
  <c r="Q100" i="3" s="1"/>
  <c r="S100" i="3"/>
  <c r="S98" i="3"/>
  <c r="O98" i="3"/>
  <c r="N98" i="3"/>
  <c r="M98" i="3"/>
  <c r="S96" i="3"/>
  <c r="O96" i="3"/>
  <c r="N96" i="3"/>
  <c r="M96" i="3"/>
  <c r="S88" i="3"/>
  <c r="O88" i="3"/>
  <c r="N88" i="3"/>
  <c r="Q88" i="3" s="1"/>
  <c r="M88" i="3"/>
  <c r="S87" i="3"/>
  <c r="O87" i="3"/>
  <c r="N87" i="3"/>
  <c r="M87" i="3"/>
  <c r="S85" i="3"/>
  <c r="O85" i="3"/>
  <c r="N85" i="3"/>
  <c r="M85" i="3"/>
  <c r="N77" i="3"/>
  <c r="S81" i="3"/>
  <c r="O81" i="3"/>
  <c r="N81" i="3"/>
  <c r="M81" i="3"/>
  <c r="S77" i="3"/>
  <c r="O77" i="3"/>
  <c r="M77" i="3"/>
  <c r="N74" i="3"/>
  <c r="N71" i="3"/>
  <c r="N67" i="3"/>
  <c r="O74" i="3"/>
  <c r="M74" i="3"/>
  <c r="S74" i="3"/>
  <c r="S71" i="3"/>
  <c r="S67" i="3"/>
  <c r="S64" i="3"/>
  <c r="S62" i="3"/>
  <c r="S61" i="3"/>
  <c r="S58" i="3"/>
  <c r="O71" i="3"/>
  <c r="M71" i="3"/>
  <c r="O67" i="3"/>
  <c r="O64" i="3"/>
  <c r="N64" i="3"/>
  <c r="M64" i="3"/>
  <c r="O61" i="3"/>
  <c r="N61" i="3"/>
  <c r="M61" i="3"/>
  <c r="O58" i="3"/>
  <c r="N58" i="3"/>
  <c r="M58" i="3"/>
  <c r="S37" i="3"/>
  <c r="M37" i="3"/>
  <c r="N37" i="3"/>
  <c r="O37" i="3"/>
  <c r="N39" i="3"/>
  <c r="M36" i="3"/>
  <c r="M39" i="3"/>
  <c r="Q17" i="3"/>
  <c r="N8" i="3"/>
  <c r="N9" i="3"/>
  <c r="N10" i="3"/>
  <c r="N11" i="3"/>
  <c r="N12" i="3"/>
  <c r="N7" i="3"/>
  <c r="N43" i="3"/>
  <c r="S48" i="3"/>
  <c r="O48" i="3"/>
  <c r="N48" i="3"/>
  <c r="M48" i="3"/>
  <c r="S45" i="3"/>
  <c r="O45" i="3"/>
  <c r="N45" i="3"/>
  <c r="S39" i="3"/>
  <c r="O39" i="3"/>
  <c r="S43" i="3"/>
  <c r="O43" i="3"/>
  <c r="M43" i="3"/>
  <c r="Q40" i="3"/>
  <c r="N31" i="3"/>
  <c r="O31" i="3"/>
  <c r="S31" i="3"/>
  <c r="Q35" i="3"/>
  <c r="Q33" i="3"/>
  <c r="Q32" i="3"/>
  <c r="S30" i="3"/>
  <c r="S36" i="3"/>
  <c r="S41" i="3"/>
  <c r="Q34" i="3"/>
  <c r="N36" i="3"/>
  <c r="O36" i="3"/>
  <c r="M41" i="3"/>
  <c r="N41" i="3"/>
  <c r="O41" i="3"/>
  <c r="S28" i="3"/>
  <c r="M28" i="3"/>
  <c r="L28" i="3"/>
  <c r="N28" i="3"/>
  <c r="O28" i="3"/>
  <c r="S27" i="3"/>
  <c r="O27" i="3"/>
  <c r="N27" i="3"/>
  <c r="L27" i="3"/>
  <c r="S23" i="3"/>
  <c r="S24" i="3"/>
  <c r="O23" i="3"/>
  <c r="N23" i="3"/>
  <c r="L23" i="3"/>
  <c r="M24" i="3"/>
  <c r="N15" i="3"/>
  <c r="O21" i="3"/>
  <c r="N21" i="3"/>
  <c r="Q123" i="3" l="1"/>
  <c r="M304" i="3"/>
  <c r="Q48" i="3"/>
  <c r="Q157" i="3"/>
  <c r="Q61" i="3"/>
  <c r="Q77" i="3"/>
  <c r="Q117" i="3"/>
  <c r="Q163" i="3"/>
  <c r="Q58" i="3"/>
  <c r="Q64" i="3"/>
  <c r="Q111" i="3"/>
  <c r="Q125" i="3"/>
  <c r="Q127" i="3"/>
  <c r="Q132" i="3"/>
  <c r="Q135" i="3"/>
  <c r="Q143" i="3"/>
  <c r="Q152" i="3"/>
  <c r="Q171" i="3"/>
  <c r="Q21" i="3"/>
  <c r="Q23" i="3"/>
  <c r="Q28" i="3"/>
  <c r="Q41" i="3"/>
  <c r="Q31" i="3"/>
  <c r="Q45" i="3"/>
  <c r="Q67" i="3"/>
  <c r="Q81" i="3"/>
  <c r="Q138" i="3"/>
  <c r="Q166" i="3"/>
  <c r="Q37" i="3"/>
  <c r="Q71" i="3"/>
  <c r="Q146" i="3"/>
  <c r="Q27" i="3"/>
  <c r="Q36" i="3"/>
  <c r="Q43" i="3"/>
  <c r="Q96" i="3"/>
  <c r="Q98" i="3"/>
  <c r="Q150" i="3"/>
  <c r="Q74" i="3"/>
  <c r="Q85" i="3"/>
  <c r="Q87" i="3"/>
  <c r="Q103" i="3"/>
  <c r="Q104" i="3"/>
  <c r="Q106" i="3"/>
  <c r="Q107" i="3"/>
  <c r="Q39" i="3"/>
  <c r="O7" i="3"/>
  <c r="Q18" i="3"/>
  <c r="Q13" i="3"/>
  <c r="O24" i="3"/>
  <c r="O19" i="3"/>
  <c r="O16" i="3"/>
  <c r="O15" i="3"/>
  <c r="Q15" i="3" s="1"/>
  <c r="O8" i="3"/>
  <c r="Q8" i="3" s="1"/>
  <c r="O9" i="3"/>
  <c r="Q9" i="3" s="1"/>
  <c r="O10" i="3"/>
  <c r="Q10" i="3" s="1"/>
  <c r="O11" i="3"/>
  <c r="Q11" i="3" s="1"/>
  <c r="O12" i="3"/>
  <c r="Q12" i="3" s="1"/>
  <c r="S21" i="3"/>
  <c r="S19" i="3"/>
  <c r="S17" i="3"/>
  <c r="S16" i="3"/>
  <c r="S15" i="3"/>
  <c r="S8" i="3"/>
  <c r="S9" i="3"/>
  <c r="S10" i="3"/>
  <c r="S11" i="3"/>
  <c r="S12" i="3"/>
  <c r="S7" i="3"/>
  <c r="N16" i="3"/>
  <c r="N19" i="3"/>
  <c r="Q19" i="3" s="1"/>
  <c r="N24" i="3"/>
  <c r="L24" i="3"/>
  <c r="L304" i="3" s="1"/>
  <c r="N304" i="3" l="1"/>
  <c r="O304" i="3"/>
  <c r="Q7" i="3"/>
  <c r="S304" i="3"/>
  <c r="Q24" i="3"/>
  <c r="Q16" i="3"/>
  <c r="Q25" i="3"/>
  <c r="Q304" i="3" l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</calcChain>
</file>

<file path=xl/sharedStrings.xml><?xml version="1.0" encoding="utf-8"?>
<sst xmlns="http://schemas.openxmlformats.org/spreadsheetml/2006/main" count="286" uniqueCount="74">
  <si>
    <t>Acompanhamento de Verba Arte capricho</t>
  </si>
  <si>
    <t>vendas</t>
  </si>
  <si>
    <t xml:space="preserve">nf </t>
  </si>
  <si>
    <t>vls nota</t>
  </si>
  <si>
    <t>vl correto</t>
  </si>
  <si>
    <t>bonificação</t>
  </si>
  <si>
    <t>Prejuizo Resiclean - incineração</t>
  </si>
  <si>
    <t>Bonificações</t>
  </si>
  <si>
    <t>Nf</t>
  </si>
  <si>
    <t>Data</t>
  </si>
  <si>
    <t>Valor</t>
  </si>
  <si>
    <t>Relação de Compras/Trocas/Bonificação</t>
  </si>
  <si>
    <t>NF</t>
  </si>
  <si>
    <t>3%TROCA</t>
  </si>
  <si>
    <t>5% DESC GER</t>
  </si>
  <si>
    <t>Total:</t>
  </si>
  <si>
    <t>3% mkt</t>
  </si>
  <si>
    <t>3%trade</t>
  </si>
  <si>
    <t>PNF</t>
  </si>
  <si>
    <t>Conta Corrente</t>
  </si>
  <si>
    <t>3% FRETE</t>
  </si>
  <si>
    <t>Padron</t>
  </si>
  <si>
    <t>bonif</t>
  </si>
  <si>
    <t>gio</t>
  </si>
  <si>
    <t>expos</t>
  </si>
  <si>
    <t>Florence</t>
  </si>
  <si>
    <t>Thalya</t>
  </si>
  <si>
    <t>Goya</t>
  </si>
  <si>
    <t>Onyx</t>
  </si>
  <si>
    <t>PH(ABC)</t>
  </si>
  <si>
    <t>Lumi</t>
  </si>
  <si>
    <t>ok</t>
  </si>
  <si>
    <t>enviado</t>
  </si>
  <si>
    <t>Cuca</t>
  </si>
  <si>
    <t>sadok</t>
  </si>
  <si>
    <t>daiki-Goya</t>
  </si>
  <si>
    <t>allury</t>
  </si>
  <si>
    <t>goya</t>
  </si>
  <si>
    <t>sansei</t>
  </si>
  <si>
    <t>beleza paulista</t>
  </si>
  <si>
    <t>yuni</t>
  </si>
  <si>
    <t>FRORENCE</t>
  </si>
  <si>
    <t>display</t>
  </si>
  <si>
    <t>troca entregue na HITs</t>
  </si>
  <si>
    <t>troca nf 13486</t>
  </si>
  <si>
    <t>cesto</t>
  </si>
  <si>
    <t>entregue na hits</t>
  </si>
  <si>
    <t>normal</t>
  </si>
  <si>
    <t>entrada</t>
  </si>
  <si>
    <t>saida</t>
  </si>
  <si>
    <t>Empresa</t>
  </si>
  <si>
    <t>Vefic</t>
  </si>
  <si>
    <t>Yelsew</t>
  </si>
  <si>
    <t>Santo Oleo</t>
  </si>
  <si>
    <t>Lindoya</t>
  </si>
  <si>
    <t>bolibel</t>
  </si>
  <si>
    <t>2920,78---2780,00---1790</t>
  </si>
  <si>
    <t>troca nf 14399</t>
  </si>
  <si>
    <t>troca nf 14907</t>
  </si>
  <si>
    <t>Saldo</t>
  </si>
  <si>
    <t>troca nf 15563</t>
  </si>
  <si>
    <t>hits</t>
  </si>
  <si>
    <t>troca nf 19320</t>
  </si>
  <si>
    <t>troca nf 19369</t>
  </si>
  <si>
    <t>bonificado 340,20 + 340,20</t>
  </si>
  <si>
    <t>bonificado 2x3   374,99</t>
  </si>
  <si>
    <t>SADOK</t>
  </si>
  <si>
    <t>GIO</t>
  </si>
  <si>
    <t>blant</t>
  </si>
  <si>
    <t xml:space="preserve">bolibel </t>
  </si>
  <si>
    <t>vefic</t>
  </si>
  <si>
    <t>troca nf 19442</t>
  </si>
  <si>
    <t>382 5%  e 975 pedido danny</t>
  </si>
  <si>
    <t>troca nf 19478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</si>
</sst>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0.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" fontId="4" fillId="0" borderId="0" xfId="0" applyNumberFormat="1" applyFon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7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43" fontId="0" fillId="0" borderId="0" xfId="1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5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64" fontId="4" fillId="2" borderId="1" xfId="0" applyNumberFormat="1" applyFont="1" applyFill="1" applyBorder="1"/>
    <xf numFmtId="0" fontId="0" fillId="0" borderId="5" xfId="0" applyBorder="1"/>
    <xf numFmtId="14" fontId="0" fillId="0" borderId="0" xfId="0" applyNumberFormat="1"/>
    <xf numFmtId="43" fontId="4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H30" sqref="H30"/>
    </sheetView>
  </sheetViews>
  <sheetFormatPr defaultRowHeight="15" x14ac:dyDescent="0.25"/>
  <cols>
    <col min="2" max="3" width="9.5703125" bestFit="1" customWidth="1"/>
    <col min="6" max="6" width="9.28515625" bestFit="1" customWidth="1"/>
    <col min="7" max="7" width="9.5703125" bestFit="1" customWidth="1"/>
    <col min="12" max="12" width="14" customWidth="1"/>
  </cols>
  <sheetData>
    <row r="1" spans="1:7" x14ac:dyDescent="0.25">
      <c r="A1" s="38" t="s">
        <v>0</v>
      </c>
      <c r="B1" s="38"/>
      <c r="C1" s="38"/>
      <c r="D1" s="38"/>
      <c r="E1" s="38"/>
      <c r="F1" s="38"/>
      <c r="G1" s="38"/>
    </row>
    <row r="3" spans="1:7" x14ac:dyDescent="0.25">
      <c r="A3" s="37" t="s">
        <v>1</v>
      </c>
      <c r="B3" s="37"/>
      <c r="C3" s="37"/>
      <c r="E3" s="37" t="s">
        <v>5</v>
      </c>
      <c r="F3" s="37"/>
      <c r="G3" s="37"/>
    </row>
    <row r="4" spans="1:7" x14ac:dyDescent="0.25">
      <c r="A4" s="2" t="s">
        <v>2</v>
      </c>
      <c r="B4" s="2" t="s">
        <v>3</v>
      </c>
      <c r="C4" s="2" t="s">
        <v>4</v>
      </c>
      <c r="E4" s="2" t="s">
        <v>2</v>
      </c>
      <c r="F4" s="2" t="s">
        <v>3</v>
      </c>
      <c r="G4" s="2" t="s">
        <v>4</v>
      </c>
    </row>
    <row r="5" spans="1:7" x14ac:dyDescent="0.25">
      <c r="A5" s="2">
        <v>163</v>
      </c>
      <c r="B5" s="3">
        <v>4680</v>
      </c>
      <c r="C5" s="3">
        <v>9420.84</v>
      </c>
      <c r="E5" s="2">
        <v>164</v>
      </c>
      <c r="F5" s="3">
        <v>720</v>
      </c>
      <c r="G5" s="3">
        <v>1702</v>
      </c>
    </row>
    <row r="13" spans="1:7" x14ac:dyDescent="0.25">
      <c r="G13" s="1"/>
    </row>
  </sheetData>
  <mergeCells count="3">
    <mergeCell ref="A3:C3"/>
    <mergeCell ref="E3:G3"/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311"/>
  <sheetViews>
    <sheetView tabSelected="1" workbookViewId="0">
      <pane ySplit="5" topLeftCell="A161" activePane="bottomLeft" state="frozen"/>
      <selection activeCell="E1" sqref="E1"/>
      <selection pane="bottomLeft" activeCell="E185" sqref="E185"/>
    </sheetView>
  </sheetViews>
  <sheetFormatPr defaultRowHeight="15" x14ac:dyDescent="0.25"/>
  <cols>
    <col min="4" max="4" width="15.5703125" bestFit="1" customWidth="1"/>
    <col min="5" max="5" width="14.7109375" bestFit="1" customWidth="1"/>
    <col min="8" max="8" width="19.28515625" bestFit="1" customWidth="1"/>
    <col min="9" max="9" width="14.42578125" bestFit="1" customWidth="1"/>
    <col min="10" max="10" width="22.28515625" bestFit="1" customWidth="1"/>
    <col min="11" max="11" width="21.85546875" bestFit="1" customWidth="1"/>
    <col min="12" max="13" width="19.7109375" bestFit="1" customWidth="1"/>
    <col min="14" max="15" width="19.28515625" bestFit="1" customWidth="1"/>
    <col min="16" max="16" width="2.85546875" customWidth="1"/>
    <col min="17" max="17" width="20.42578125" bestFit="1" customWidth="1"/>
    <col min="18" max="18" width="3" customWidth="1"/>
    <col min="19" max="19" width="19.7109375" bestFit="1" customWidth="1"/>
    <col min="20" max="20" width="14.42578125" customWidth="1"/>
  </cols>
  <sheetData>
    <row r="2" spans="1:19" x14ac:dyDescent="0.25">
      <c r="A2" t="s">
        <v>6</v>
      </c>
    </row>
    <row r="3" spans="1:19" x14ac:dyDescent="0.25">
      <c r="E3" s="4">
        <v>55000</v>
      </c>
      <c r="I3" s="37" t="s">
        <v>11</v>
      </c>
      <c r="J3" s="37"/>
      <c r="K3" s="37"/>
      <c r="L3" s="37"/>
      <c r="M3" s="37"/>
      <c r="N3" s="37"/>
      <c r="O3" s="37"/>
      <c r="P3" s="37"/>
      <c r="Q3" s="37"/>
    </row>
    <row r="4" spans="1:19" x14ac:dyDescent="0.25">
      <c r="A4" s="41" t="s">
        <v>7</v>
      </c>
      <c r="B4" s="41"/>
      <c r="C4" s="41"/>
      <c r="D4" s="41"/>
      <c r="E4" s="5"/>
    </row>
    <row r="5" spans="1:19" x14ac:dyDescent="0.25">
      <c r="A5" s="2" t="s">
        <v>8</v>
      </c>
      <c r="B5" s="2"/>
      <c r="C5" s="2" t="s">
        <v>9</v>
      </c>
      <c r="D5" s="2" t="s">
        <v>10</v>
      </c>
      <c r="E5" s="5"/>
      <c r="I5" s="2" t="s">
        <v>12</v>
      </c>
      <c r="J5" s="2" t="s">
        <v>18</v>
      </c>
      <c r="K5" s="2" t="s">
        <v>12</v>
      </c>
      <c r="L5" s="2" t="s">
        <v>14</v>
      </c>
      <c r="M5" s="2" t="s">
        <v>20</v>
      </c>
      <c r="N5" s="2" t="s">
        <v>13</v>
      </c>
      <c r="O5" s="2" t="s">
        <v>17</v>
      </c>
      <c r="Q5" s="2" t="s">
        <v>19</v>
      </c>
      <c r="S5" s="2" t="s">
        <v>16</v>
      </c>
    </row>
    <row r="6" spans="1:19" x14ac:dyDescent="0.25">
      <c r="A6" s="5"/>
      <c r="B6" s="5"/>
      <c r="C6" s="5"/>
      <c r="D6" s="5"/>
      <c r="E6" s="6">
        <f>E3-D6</f>
        <v>55000</v>
      </c>
      <c r="I6" s="2"/>
      <c r="J6" s="2"/>
      <c r="K6" s="5"/>
      <c r="L6" s="5"/>
      <c r="M6" s="5"/>
      <c r="N6" s="5"/>
    </row>
    <row r="7" spans="1:19" x14ac:dyDescent="0.25">
      <c r="A7" s="5"/>
      <c r="B7" s="5"/>
      <c r="C7" s="5"/>
      <c r="D7" s="5"/>
      <c r="E7" s="6">
        <f>E6-D7</f>
        <v>55000</v>
      </c>
      <c r="I7" s="2">
        <v>7109</v>
      </c>
      <c r="J7" s="10">
        <v>3595.61</v>
      </c>
      <c r="K7" s="10">
        <v>3107.88</v>
      </c>
      <c r="L7" s="10"/>
      <c r="M7" s="5"/>
      <c r="N7" s="10">
        <f>(K7+J7)*0.03</f>
        <v>201.10469999999998</v>
      </c>
      <c r="O7" s="10">
        <f t="shared" ref="O7:O12" si="0">(K7+J7)*0.03</f>
        <v>201.10469999999998</v>
      </c>
      <c r="Q7" s="10">
        <f>N7+M7+L7+O7</f>
        <v>402.20939999999996</v>
      </c>
      <c r="S7" s="10">
        <f>(K7+J7)*0.03</f>
        <v>201.10469999999998</v>
      </c>
    </row>
    <row r="8" spans="1:19" x14ac:dyDescent="0.25">
      <c r="A8" s="5"/>
      <c r="B8" s="5"/>
      <c r="C8" s="5"/>
      <c r="D8" s="5"/>
      <c r="E8" s="6">
        <f t="shared" ref="E8:E19" si="1">E7-D8</f>
        <v>55000</v>
      </c>
      <c r="I8" s="2">
        <v>7116</v>
      </c>
      <c r="J8" s="10">
        <v>3609.77</v>
      </c>
      <c r="K8" s="10">
        <v>3090.4</v>
      </c>
      <c r="L8" s="10"/>
      <c r="M8" s="5"/>
      <c r="N8" s="10">
        <f t="shared" ref="N8:N12" si="2">(K8+J8)*0.03</f>
        <v>201.0051</v>
      </c>
      <c r="O8" s="10">
        <f t="shared" si="0"/>
        <v>201.0051</v>
      </c>
      <c r="Q8" s="10">
        <f t="shared" ref="Q8:Q12" si="3">N8+M8+L8+O8</f>
        <v>402.0102</v>
      </c>
      <c r="S8" s="10">
        <f t="shared" ref="S8:S12" si="4">(K8+J8)*0.03</f>
        <v>201.0051</v>
      </c>
    </row>
    <row r="9" spans="1:19" x14ac:dyDescent="0.25">
      <c r="A9" s="5"/>
      <c r="B9" s="5"/>
      <c r="C9" s="5"/>
      <c r="D9" s="5"/>
      <c r="E9" s="6">
        <f t="shared" si="1"/>
        <v>55000</v>
      </c>
      <c r="I9" s="2">
        <v>7117</v>
      </c>
      <c r="J9" s="10">
        <v>727.51</v>
      </c>
      <c r="K9" s="10">
        <v>628.91999999999996</v>
      </c>
      <c r="L9" s="10"/>
      <c r="M9" s="5"/>
      <c r="N9" s="10">
        <f t="shared" si="2"/>
        <v>40.692899999999995</v>
      </c>
      <c r="O9" s="10">
        <f t="shared" si="0"/>
        <v>40.692899999999995</v>
      </c>
      <c r="Q9" s="10">
        <f t="shared" si="3"/>
        <v>81.385799999999989</v>
      </c>
      <c r="S9" s="10">
        <f t="shared" si="4"/>
        <v>40.692899999999995</v>
      </c>
    </row>
    <row r="10" spans="1:19" x14ac:dyDescent="0.25">
      <c r="A10" s="5"/>
      <c r="B10" s="5"/>
      <c r="C10" s="5"/>
      <c r="D10" s="5"/>
      <c r="E10" s="6">
        <f t="shared" si="1"/>
        <v>55000</v>
      </c>
      <c r="I10" s="2">
        <v>7184</v>
      </c>
      <c r="J10" s="10">
        <v>3956.53</v>
      </c>
      <c r="K10" s="10">
        <v>3420.36</v>
      </c>
      <c r="L10" s="10"/>
      <c r="M10" s="5"/>
      <c r="N10" s="10">
        <f t="shared" si="2"/>
        <v>221.30670000000001</v>
      </c>
      <c r="O10" s="10">
        <f t="shared" si="0"/>
        <v>221.30670000000001</v>
      </c>
      <c r="Q10" s="10">
        <f t="shared" si="3"/>
        <v>442.61340000000001</v>
      </c>
      <c r="S10" s="10">
        <f t="shared" si="4"/>
        <v>221.30670000000001</v>
      </c>
    </row>
    <row r="11" spans="1:19" x14ac:dyDescent="0.25">
      <c r="A11" s="5"/>
      <c r="B11" s="5"/>
      <c r="C11" s="5"/>
      <c r="D11" s="5"/>
      <c r="E11" s="6">
        <f t="shared" si="1"/>
        <v>55000</v>
      </c>
      <c r="I11" s="2">
        <v>7204</v>
      </c>
      <c r="J11" s="10">
        <v>5907.63</v>
      </c>
      <c r="K11" s="10">
        <v>5106.72</v>
      </c>
      <c r="L11" s="10"/>
      <c r="M11" s="5"/>
      <c r="N11" s="10">
        <f t="shared" si="2"/>
        <v>330.43049999999999</v>
      </c>
      <c r="O11" s="10">
        <f t="shared" si="0"/>
        <v>330.43049999999999</v>
      </c>
      <c r="Q11" s="10">
        <f t="shared" si="3"/>
        <v>660.86099999999999</v>
      </c>
      <c r="S11" s="10">
        <f t="shared" si="4"/>
        <v>330.43049999999999</v>
      </c>
    </row>
    <row r="12" spans="1:19" x14ac:dyDescent="0.25">
      <c r="A12" s="5"/>
      <c r="B12" s="5"/>
      <c r="C12" s="5"/>
      <c r="D12" s="5"/>
      <c r="E12" s="6">
        <f t="shared" si="1"/>
        <v>55000</v>
      </c>
      <c r="I12" s="2">
        <v>7222</v>
      </c>
      <c r="J12" s="10">
        <v>4325.53</v>
      </c>
      <c r="K12" s="10">
        <v>3735.9</v>
      </c>
      <c r="L12" s="10"/>
      <c r="M12" s="5"/>
      <c r="N12" s="10">
        <f t="shared" si="2"/>
        <v>241.84289999999999</v>
      </c>
      <c r="O12" s="10">
        <f t="shared" si="0"/>
        <v>241.84289999999999</v>
      </c>
      <c r="Q12" s="10">
        <f t="shared" si="3"/>
        <v>483.68579999999997</v>
      </c>
      <c r="S12" s="10">
        <f t="shared" si="4"/>
        <v>241.84289999999999</v>
      </c>
    </row>
    <row r="13" spans="1:19" x14ac:dyDescent="0.25">
      <c r="A13" s="5"/>
      <c r="B13" s="5"/>
      <c r="C13" s="5"/>
      <c r="D13" s="5"/>
      <c r="E13" s="6">
        <f t="shared" si="1"/>
        <v>55000</v>
      </c>
      <c r="I13" s="2">
        <v>7336</v>
      </c>
      <c r="J13" s="10"/>
      <c r="K13" s="10"/>
      <c r="L13" s="10"/>
      <c r="M13" s="5"/>
      <c r="N13" s="10"/>
      <c r="O13" s="10"/>
      <c r="Q13" s="10">
        <f t="shared" ref="Q13:Q25" si="5">N13+M13+L13+O13</f>
        <v>0</v>
      </c>
      <c r="S13" s="11">
        <v>-20</v>
      </c>
    </row>
    <row r="14" spans="1:19" x14ac:dyDescent="0.25">
      <c r="A14" s="5"/>
      <c r="B14" s="5"/>
      <c r="C14" s="5"/>
      <c r="D14" s="5"/>
      <c r="E14" s="6">
        <f t="shared" si="1"/>
        <v>55000</v>
      </c>
      <c r="H14" t="s">
        <v>22</v>
      </c>
      <c r="I14" s="2">
        <v>7337</v>
      </c>
      <c r="J14" s="10"/>
      <c r="K14" s="10"/>
      <c r="L14" s="10"/>
      <c r="M14" s="5"/>
      <c r="N14" s="10"/>
      <c r="O14" s="10"/>
      <c r="Q14" s="12">
        <v>-2435.1799999999998</v>
      </c>
      <c r="S14" s="10"/>
    </row>
    <row r="15" spans="1:19" x14ac:dyDescent="0.25">
      <c r="A15" s="5"/>
      <c r="B15" s="5"/>
      <c r="C15" s="5"/>
      <c r="D15" s="5"/>
      <c r="E15" s="6">
        <f t="shared" si="1"/>
        <v>55000</v>
      </c>
      <c r="I15" s="2">
        <v>7338</v>
      </c>
      <c r="J15" s="10">
        <v>11070.62</v>
      </c>
      <c r="K15" s="10">
        <v>9558.84</v>
      </c>
      <c r="L15" s="10"/>
      <c r="M15" s="10">
        <v>286.77</v>
      </c>
      <c r="N15" s="10">
        <f t="shared" ref="N15:N24" si="6">(K15+J15)*0.03</f>
        <v>618.88379999999995</v>
      </c>
      <c r="O15" s="10">
        <f t="shared" ref="O15:O24" si="7">(K15+J15)*0.03</f>
        <v>618.88379999999995</v>
      </c>
      <c r="Q15" s="10">
        <f t="shared" ref="Q15:Q17" si="8">N15+M15+L15+O15</f>
        <v>1524.5375999999999</v>
      </c>
      <c r="S15" s="10">
        <f t="shared" ref="S15:S41" si="9">(K15+J15)*0.03</f>
        <v>618.88379999999995</v>
      </c>
    </row>
    <row r="16" spans="1:19" x14ac:dyDescent="0.25">
      <c r="A16" s="5"/>
      <c r="B16" s="5"/>
      <c r="C16" s="5"/>
      <c r="D16" s="5"/>
      <c r="E16" s="6">
        <f t="shared" si="1"/>
        <v>55000</v>
      </c>
      <c r="I16" s="2">
        <v>7376</v>
      </c>
      <c r="J16" s="10">
        <v>6051.43</v>
      </c>
      <c r="K16" s="10">
        <v>5214.84</v>
      </c>
      <c r="L16" s="10"/>
      <c r="M16" s="10">
        <v>155.44999999999999</v>
      </c>
      <c r="N16" s="10">
        <f t="shared" si="6"/>
        <v>337.98809999999997</v>
      </c>
      <c r="O16" s="10">
        <f t="shared" si="7"/>
        <v>337.98809999999997</v>
      </c>
      <c r="Q16" s="10">
        <f t="shared" si="8"/>
        <v>831.42619999999988</v>
      </c>
      <c r="S16" s="10">
        <f t="shared" si="9"/>
        <v>337.98809999999997</v>
      </c>
    </row>
    <row r="17" spans="1:19" x14ac:dyDescent="0.25">
      <c r="A17" s="5"/>
      <c r="B17" s="5"/>
      <c r="C17" s="5"/>
      <c r="D17" s="5"/>
      <c r="E17" s="6">
        <f t="shared" si="1"/>
        <v>55000</v>
      </c>
      <c r="I17" s="2">
        <v>7405</v>
      </c>
      <c r="J17" s="10">
        <v>3663.36</v>
      </c>
      <c r="K17" s="10">
        <v>4240.3</v>
      </c>
      <c r="L17" s="10">
        <v>379.56</v>
      </c>
      <c r="M17" s="10">
        <v>127.21</v>
      </c>
      <c r="N17" s="10">
        <v>227.74</v>
      </c>
      <c r="O17" s="10">
        <v>227.74</v>
      </c>
      <c r="Q17" s="10">
        <f t="shared" si="8"/>
        <v>962.25</v>
      </c>
      <c r="S17" s="10">
        <f t="shared" si="9"/>
        <v>237.10979999999998</v>
      </c>
    </row>
    <row r="18" spans="1:19" x14ac:dyDescent="0.25">
      <c r="A18" s="5"/>
      <c r="B18" s="5"/>
      <c r="C18" s="5"/>
      <c r="D18" s="5"/>
      <c r="E18" s="6">
        <f t="shared" si="1"/>
        <v>55000</v>
      </c>
      <c r="I18" s="2">
        <v>7408</v>
      </c>
      <c r="J18" s="10"/>
      <c r="K18" s="10"/>
      <c r="L18" s="10"/>
      <c r="M18" s="10"/>
      <c r="N18" s="10"/>
      <c r="O18" s="10"/>
      <c r="Q18" s="10">
        <f t="shared" si="5"/>
        <v>0</v>
      </c>
      <c r="S18" s="11">
        <v>-15</v>
      </c>
    </row>
    <row r="19" spans="1:19" x14ac:dyDescent="0.25">
      <c r="A19" s="5"/>
      <c r="B19" s="5"/>
      <c r="C19" s="5"/>
      <c r="D19" s="5"/>
      <c r="E19" s="6">
        <f t="shared" si="1"/>
        <v>55000</v>
      </c>
      <c r="I19" s="2">
        <v>7424</v>
      </c>
      <c r="J19" s="10">
        <v>7075.54</v>
      </c>
      <c r="K19" s="10">
        <v>6108.6</v>
      </c>
      <c r="L19" s="10">
        <v>659.18</v>
      </c>
      <c r="M19" s="10">
        <v>183.26</v>
      </c>
      <c r="N19" s="10">
        <f t="shared" si="6"/>
        <v>395.52419999999995</v>
      </c>
      <c r="O19" s="10">
        <f t="shared" si="7"/>
        <v>395.52419999999995</v>
      </c>
      <c r="Q19" s="10">
        <f t="shared" si="5"/>
        <v>1633.4883999999997</v>
      </c>
      <c r="S19" s="10">
        <f t="shared" si="9"/>
        <v>395.52419999999995</v>
      </c>
    </row>
    <row r="20" spans="1:19" x14ac:dyDescent="0.25">
      <c r="H20" t="s">
        <v>22</v>
      </c>
      <c r="I20" s="2">
        <v>7422</v>
      </c>
      <c r="J20" s="10"/>
      <c r="K20" s="10"/>
      <c r="L20" s="10"/>
      <c r="M20" s="10"/>
      <c r="N20" s="10"/>
      <c r="O20" s="10"/>
      <c r="Q20" s="12">
        <v>-3366.68</v>
      </c>
      <c r="S20" s="10"/>
    </row>
    <row r="21" spans="1:19" x14ac:dyDescent="0.25">
      <c r="I21" s="2">
        <v>7458</v>
      </c>
      <c r="J21" s="10">
        <v>7914.2</v>
      </c>
      <c r="K21" s="10">
        <v>6840.96</v>
      </c>
      <c r="L21" s="10">
        <v>737.76</v>
      </c>
      <c r="M21" s="10">
        <v>205.23</v>
      </c>
      <c r="N21" s="10">
        <f>(K21+J21)*0.03</f>
        <v>442.65479999999997</v>
      </c>
      <c r="O21" s="10">
        <f>(K21+J21)*0.03</f>
        <v>442.65479999999997</v>
      </c>
      <c r="Q21" s="10">
        <f t="shared" ref="Q21" si="10">N21+M21+L21+O21</f>
        <v>1828.2996000000001</v>
      </c>
      <c r="S21" s="10">
        <f t="shared" si="9"/>
        <v>442.65479999999997</v>
      </c>
    </row>
    <row r="22" spans="1:19" x14ac:dyDescent="0.25">
      <c r="H22" t="s">
        <v>22</v>
      </c>
      <c r="I22" s="2">
        <v>18631</v>
      </c>
      <c r="L22" s="10"/>
      <c r="M22" s="10"/>
      <c r="N22" s="10"/>
      <c r="O22" s="10"/>
      <c r="Q22" s="12">
        <v>-3447.46</v>
      </c>
      <c r="S22" s="10"/>
    </row>
    <row r="23" spans="1:19" x14ac:dyDescent="0.25">
      <c r="I23" s="2">
        <v>18632</v>
      </c>
      <c r="J23" s="10">
        <v>6081.82</v>
      </c>
      <c r="K23" s="10">
        <v>5256.66</v>
      </c>
      <c r="L23" s="10">
        <f t="shared" ref="L23:L27" si="11">(K23+J23)*0.05</f>
        <v>566.92399999999998</v>
      </c>
      <c r="M23" s="10">
        <v>0</v>
      </c>
      <c r="N23" s="10">
        <f t="shared" si="6"/>
        <v>340.15439999999995</v>
      </c>
      <c r="O23" s="10">
        <f t="shared" si="7"/>
        <v>340.15439999999995</v>
      </c>
      <c r="Q23" s="10">
        <f t="shared" ref="Q23:Q24" si="12">N23+M23+L23+O23</f>
        <v>1247.2327999999998</v>
      </c>
      <c r="S23" s="10">
        <f t="shared" si="9"/>
        <v>340.15439999999995</v>
      </c>
    </row>
    <row r="24" spans="1:19" x14ac:dyDescent="0.25">
      <c r="I24" s="2">
        <v>18649</v>
      </c>
      <c r="J24" s="10">
        <v>8904.5300000000007</v>
      </c>
      <c r="K24" s="10">
        <v>7696.92</v>
      </c>
      <c r="L24" s="10">
        <f t="shared" si="11"/>
        <v>830.0725000000001</v>
      </c>
      <c r="M24" s="10">
        <f t="shared" ref="M24:M28" si="13">(K24)*0.03</f>
        <v>230.9076</v>
      </c>
      <c r="N24" s="10">
        <f t="shared" si="6"/>
        <v>498.04349999999999</v>
      </c>
      <c r="O24" s="10">
        <f t="shared" si="7"/>
        <v>498.04349999999999</v>
      </c>
      <c r="Q24" s="10">
        <f t="shared" si="12"/>
        <v>2057.0671000000002</v>
      </c>
      <c r="S24" s="10">
        <f t="shared" si="9"/>
        <v>498.04349999999999</v>
      </c>
    </row>
    <row r="25" spans="1:19" x14ac:dyDescent="0.25">
      <c r="H25" t="s">
        <v>24</v>
      </c>
      <c r="I25" s="2">
        <v>18659</v>
      </c>
      <c r="J25" s="10"/>
      <c r="K25" s="10"/>
      <c r="L25" s="10"/>
      <c r="M25" s="10"/>
      <c r="N25" s="10"/>
      <c r="O25" s="10"/>
      <c r="Q25" s="10">
        <f t="shared" si="5"/>
        <v>0</v>
      </c>
      <c r="S25" s="11">
        <v>-3350</v>
      </c>
    </row>
    <row r="26" spans="1:19" x14ac:dyDescent="0.25">
      <c r="H26" t="s">
        <v>22</v>
      </c>
      <c r="I26" s="2">
        <v>18669</v>
      </c>
      <c r="J26" s="10"/>
      <c r="K26" s="10"/>
      <c r="L26" s="10"/>
      <c r="M26" s="10"/>
      <c r="N26" s="10"/>
      <c r="O26" s="10"/>
      <c r="Q26" s="12">
        <v>-3308.3</v>
      </c>
      <c r="S26" s="10"/>
    </row>
    <row r="27" spans="1:19" x14ac:dyDescent="0.25">
      <c r="I27" s="2">
        <v>18671</v>
      </c>
      <c r="J27" s="10">
        <v>7655.11</v>
      </c>
      <c r="K27" s="10">
        <v>6617.03</v>
      </c>
      <c r="L27" s="10">
        <f t="shared" si="11"/>
        <v>713.60699999999997</v>
      </c>
      <c r="M27" s="10"/>
      <c r="N27" s="10">
        <f t="shared" ref="N27" si="14">(K27+J27)*0.03</f>
        <v>428.16419999999999</v>
      </c>
      <c r="O27" s="10">
        <f t="shared" ref="O27" si="15">(K27+J27)*0.03</f>
        <v>428.16419999999999</v>
      </c>
      <c r="Q27" s="10">
        <f t="shared" ref="Q27:Q28" si="16">N27+M27+L27+O27</f>
        <v>1569.9353999999998</v>
      </c>
      <c r="S27" s="10">
        <f t="shared" si="9"/>
        <v>428.16419999999999</v>
      </c>
    </row>
    <row r="28" spans="1:19" x14ac:dyDescent="0.25">
      <c r="I28" s="2">
        <v>18695</v>
      </c>
      <c r="J28" s="10">
        <v>3882.66</v>
      </c>
      <c r="K28" s="10">
        <v>3356.1</v>
      </c>
      <c r="L28" s="10">
        <f t="shared" ref="L28" si="17">(K28+J28)*0.05</f>
        <v>361.93800000000005</v>
      </c>
      <c r="M28" s="10">
        <f t="shared" si="13"/>
        <v>100.68299999999999</v>
      </c>
      <c r="N28" s="10">
        <f t="shared" ref="N28" si="18">(K28+J28)*0.03</f>
        <v>217.1628</v>
      </c>
      <c r="O28" s="10">
        <f t="shared" ref="O28" si="19">(K28+J28)*0.03</f>
        <v>217.1628</v>
      </c>
      <c r="Q28" s="10">
        <f t="shared" si="16"/>
        <v>896.94659999999999</v>
      </c>
      <c r="S28" s="10">
        <f t="shared" si="9"/>
        <v>217.1628</v>
      </c>
    </row>
    <row r="29" spans="1:19" x14ac:dyDescent="0.25">
      <c r="H29" t="s">
        <v>24</v>
      </c>
      <c r="I29" s="2">
        <v>18707</v>
      </c>
      <c r="J29" s="10"/>
      <c r="K29" s="10"/>
      <c r="L29" s="10"/>
      <c r="M29" s="10"/>
      <c r="N29" s="10"/>
      <c r="O29" s="10"/>
      <c r="Q29" s="10">
        <v>0</v>
      </c>
      <c r="S29" s="11">
        <v>-750</v>
      </c>
    </row>
    <row r="30" spans="1:19" x14ac:dyDescent="0.25">
      <c r="H30" t="s">
        <v>22</v>
      </c>
      <c r="I30" s="2">
        <v>18708</v>
      </c>
      <c r="J30" s="10"/>
      <c r="K30" s="10"/>
      <c r="L30" s="10"/>
      <c r="M30" s="10"/>
      <c r="N30" s="10"/>
      <c r="O30" s="10"/>
      <c r="Q30" s="12">
        <v>-2464.42</v>
      </c>
      <c r="S30" s="10">
        <f t="shared" si="9"/>
        <v>0</v>
      </c>
    </row>
    <row r="31" spans="1:19" x14ac:dyDescent="0.25">
      <c r="I31" s="2">
        <v>18711</v>
      </c>
      <c r="J31" s="10">
        <v>5682.65</v>
      </c>
      <c r="K31" s="10">
        <v>4912.08</v>
      </c>
      <c r="L31" s="10"/>
      <c r="M31" s="10"/>
      <c r="N31" s="10">
        <f t="shared" ref="N31:N41" si="20">(K31+J31)*0.03</f>
        <v>317.84189999999995</v>
      </c>
      <c r="O31" s="10">
        <f t="shared" ref="O31:O41" si="21">(K31+J31)*0.03</f>
        <v>317.84189999999995</v>
      </c>
      <c r="Q31" s="10">
        <f t="shared" ref="Q31" si="22">N31+M31+L31+O31</f>
        <v>635.68379999999991</v>
      </c>
      <c r="S31" s="10">
        <f t="shared" si="9"/>
        <v>317.84189999999995</v>
      </c>
    </row>
    <row r="32" spans="1:19" x14ac:dyDescent="0.25">
      <c r="H32" t="s">
        <v>23</v>
      </c>
      <c r="I32" s="2">
        <v>18717</v>
      </c>
      <c r="J32" s="10">
        <v>12236.91</v>
      </c>
      <c r="K32" s="10">
        <v>10576.8</v>
      </c>
      <c r="L32" s="10"/>
      <c r="M32" s="10"/>
      <c r="N32" s="10"/>
      <c r="O32" s="10"/>
      <c r="Q32" s="10">
        <f>N32+M32+L32+O32</f>
        <v>0</v>
      </c>
      <c r="S32" s="10"/>
    </row>
    <row r="33" spans="8:19" x14ac:dyDescent="0.25">
      <c r="H33" t="s">
        <v>23</v>
      </c>
      <c r="I33" s="2">
        <v>18732</v>
      </c>
      <c r="J33" s="10">
        <v>13884.38</v>
      </c>
      <c r="K33" s="10">
        <v>12000.6</v>
      </c>
      <c r="L33" s="10"/>
      <c r="M33" s="10"/>
      <c r="N33" s="10"/>
      <c r="O33" s="10"/>
      <c r="Q33" s="10">
        <f t="shared" ref="Q33:Q41" si="23">N33+M33+L33+O33</f>
        <v>0</v>
      </c>
      <c r="S33" s="10"/>
    </row>
    <row r="34" spans="8:19" x14ac:dyDescent="0.25">
      <c r="I34" s="2">
        <v>18733</v>
      </c>
      <c r="J34" s="10"/>
      <c r="K34" s="10">
        <v>3250</v>
      </c>
      <c r="L34" s="10"/>
      <c r="M34" s="10"/>
      <c r="N34" s="10"/>
      <c r="O34" s="10"/>
      <c r="Q34" s="10">
        <f t="shared" si="23"/>
        <v>0</v>
      </c>
      <c r="S34" s="10"/>
    </row>
    <row r="35" spans="8:19" x14ac:dyDescent="0.25">
      <c r="I35" s="2">
        <v>18731</v>
      </c>
      <c r="J35" s="10">
        <v>14041.26</v>
      </c>
      <c r="K35" s="10">
        <v>12136.2</v>
      </c>
      <c r="L35" s="10"/>
      <c r="M35" s="10"/>
      <c r="N35" s="10"/>
      <c r="O35" s="10"/>
      <c r="Q35" s="10">
        <f t="shared" si="23"/>
        <v>0</v>
      </c>
      <c r="S35" s="10"/>
    </row>
    <row r="36" spans="8:19" x14ac:dyDescent="0.25">
      <c r="I36" s="2">
        <v>18740</v>
      </c>
      <c r="J36" s="10">
        <v>7957.2</v>
      </c>
      <c r="K36" s="10">
        <v>6875.46</v>
      </c>
      <c r="L36" s="10"/>
      <c r="M36" s="10">
        <f>(K36)*0.03</f>
        <v>206.2638</v>
      </c>
      <c r="N36" s="10">
        <f t="shared" si="20"/>
        <v>444.97979999999995</v>
      </c>
      <c r="O36" s="10">
        <f t="shared" si="21"/>
        <v>444.97979999999995</v>
      </c>
      <c r="Q36" s="10">
        <f t="shared" si="23"/>
        <v>1096.2233999999999</v>
      </c>
      <c r="S36" s="10">
        <f t="shared" si="9"/>
        <v>444.97979999999995</v>
      </c>
    </row>
    <row r="37" spans="8:19" x14ac:dyDescent="0.25">
      <c r="I37" s="2">
        <v>18759</v>
      </c>
      <c r="J37" s="10">
        <v>892.01</v>
      </c>
      <c r="K37" s="10">
        <v>774</v>
      </c>
      <c r="L37" s="10"/>
      <c r="M37" s="10">
        <f>(K37)*0.03</f>
        <v>23.22</v>
      </c>
      <c r="N37" s="10">
        <f t="shared" ref="N37" si="24">(K37+J37)*0.03</f>
        <v>49.9803</v>
      </c>
      <c r="O37" s="10">
        <f t="shared" ref="O37" si="25">(K37+J37)*0.03</f>
        <v>49.9803</v>
      </c>
      <c r="Q37" s="10">
        <f t="shared" si="23"/>
        <v>123.1806</v>
      </c>
      <c r="S37" s="10">
        <f t="shared" si="9"/>
        <v>49.9803</v>
      </c>
    </row>
    <row r="38" spans="8:19" x14ac:dyDescent="0.25">
      <c r="H38" t="s">
        <v>22</v>
      </c>
      <c r="I38" s="2">
        <v>18771</v>
      </c>
      <c r="J38" s="10"/>
      <c r="K38" s="10"/>
      <c r="L38" s="10"/>
      <c r="M38" s="10"/>
      <c r="N38" s="10"/>
      <c r="O38" s="10"/>
      <c r="Q38" s="12">
        <v>-2006.6</v>
      </c>
      <c r="S38" s="10"/>
    </row>
    <row r="39" spans="8:19" x14ac:dyDescent="0.25">
      <c r="I39" s="2">
        <v>18770</v>
      </c>
      <c r="J39" s="10">
        <v>2957.64</v>
      </c>
      <c r="K39" s="10">
        <v>2556.36</v>
      </c>
      <c r="L39" s="10"/>
      <c r="M39" s="10">
        <f>(K39)*0.03</f>
        <v>76.690799999999996</v>
      </c>
      <c r="N39" s="10">
        <f>(K39+J39)*0.03</f>
        <v>165.42</v>
      </c>
      <c r="O39" s="10">
        <f t="shared" ref="O39" si="26">(K39+J39)*0.03</f>
        <v>165.42</v>
      </c>
      <c r="Q39" s="10">
        <f t="shared" ref="Q39" si="27">N39+M39+L39+O39</f>
        <v>407.5308</v>
      </c>
      <c r="S39" s="10">
        <f t="shared" si="9"/>
        <v>165.42</v>
      </c>
    </row>
    <row r="40" spans="8:19" x14ac:dyDescent="0.25">
      <c r="H40" t="s">
        <v>23</v>
      </c>
      <c r="I40" s="2">
        <v>18798</v>
      </c>
      <c r="J40" s="10">
        <v>14524.29</v>
      </c>
      <c r="K40" s="10">
        <v>12553.68</v>
      </c>
      <c r="L40" s="10"/>
      <c r="M40" s="10"/>
      <c r="N40" s="10"/>
      <c r="O40" s="10"/>
      <c r="Q40" s="10">
        <f t="shared" si="23"/>
        <v>0</v>
      </c>
      <c r="S40" s="10"/>
    </row>
    <row r="41" spans="8:19" x14ac:dyDescent="0.25">
      <c r="I41" s="2">
        <v>18799</v>
      </c>
      <c r="J41" s="10">
        <v>8113.11</v>
      </c>
      <c r="K41" s="10">
        <v>7011.24</v>
      </c>
      <c r="L41" s="10"/>
      <c r="M41" s="10">
        <f t="shared" ref="M41" si="28">(K41)*0.03</f>
        <v>210.3372</v>
      </c>
      <c r="N41" s="10">
        <f t="shared" si="20"/>
        <v>453.73049999999995</v>
      </c>
      <c r="O41" s="10">
        <f t="shared" si="21"/>
        <v>453.73049999999995</v>
      </c>
      <c r="Q41" s="10">
        <f t="shared" si="23"/>
        <v>1117.7982</v>
      </c>
      <c r="S41" s="10">
        <f t="shared" si="9"/>
        <v>453.73049999999995</v>
      </c>
    </row>
    <row r="42" spans="8:19" x14ac:dyDescent="0.25">
      <c r="H42" t="s">
        <v>23</v>
      </c>
      <c r="I42" s="2">
        <v>18811</v>
      </c>
      <c r="J42" s="10">
        <v>12590</v>
      </c>
      <c r="K42" s="10">
        <v>10881.84</v>
      </c>
      <c r="L42" s="10"/>
      <c r="M42" s="10"/>
      <c r="N42" s="10"/>
      <c r="O42" s="10"/>
      <c r="Q42" s="10"/>
      <c r="S42" s="10"/>
    </row>
    <row r="43" spans="8:19" x14ac:dyDescent="0.25">
      <c r="I43" s="2">
        <v>18809</v>
      </c>
      <c r="J43" s="10">
        <v>5770.97</v>
      </c>
      <c r="K43" s="10">
        <v>4987.92</v>
      </c>
      <c r="L43" s="10"/>
      <c r="M43" s="10">
        <f t="shared" ref="M43" si="29">(K43)*0.03</f>
        <v>149.63759999999999</v>
      </c>
      <c r="N43" s="10">
        <f>(K43+J43)*0.03</f>
        <v>322.76669999999996</v>
      </c>
      <c r="O43" s="10">
        <f t="shared" ref="O43" si="30">(K43+J43)*0.03</f>
        <v>322.76669999999996</v>
      </c>
      <c r="Q43" s="10">
        <f t="shared" ref="Q43" si="31">N43+M43+L43+O43</f>
        <v>795.17099999999982</v>
      </c>
      <c r="S43" s="10">
        <f t="shared" ref="S43:S45" si="32">(K43+J43)*0.03</f>
        <v>322.76669999999996</v>
      </c>
    </row>
    <row r="44" spans="8:19" x14ac:dyDescent="0.25">
      <c r="H44" s="15" t="s">
        <v>31</v>
      </c>
      <c r="I44" s="14" t="s">
        <v>21</v>
      </c>
      <c r="J44" s="10"/>
      <c r="K44" s="10"/>
      <c r="L44" s="10"/>
      <c r="M44" s="10"/>
      <c r="N44" s="10"/>
      <c r="O44" s="10"/>
      <c r="Q44" s="10">
        <v>4725</v>
      </c>
      <c r="S44" s="10"/>
    </row>
    <row r="45" spans="8:19" x14ac:dyDescent="0.25">
      <c r="I45" s="2">
        <v>18832</v>
      </c>
      <c r="J45" s="10">
        <v>6080.28</v>
      </c>
      <c r="K45" s="10">
        <v>5255.22</v>
      </c>
      <c r="L45" s="10"/>
      <c r="M45" s="10"/>
      <c r="N45" s="10">
        <f t="shared" ref="N45" si="33">(K45+J45)*0.03</f>
        <v>340.065</v>
      </c>
      <c r="O45" s="10">
        <f t="shared" ref="O45" si="34">(K45+J45)*0.03</f>
        <v>340.065</v>
      </c>
      <c r="Q45" s="10">
        <f>N45+M45+L45+O45</f>
        <v>680.13</v>
      </c>
      <c r="S45" s="10">
        <f t="shared" si="32"/>
        <v>340.065</v>
      </c>
    </row>
    <row r="46" spans="8:19" x14ac:dyDescent="0.25">
      <c r="H46" t="s">
        <v>22</v>
      </c>
      <c r="I46" s="2">
        <v>18828</v>
      </c>
      <c r="J46" s="10"/>
      <c r="K46" s="10"/>
      <c r="L46" s="10"/>
      <c r="M46" s="10"/>
      <c r="N46" s="10"/>
      <c r="O46" s="10"/>
      <c r="Q46" s="12">
        <v>-7070.32</v>
      </c>
      <c r="S46" s="10"/>
    </row>
    <row r="47" spans="8:19" x14ac:dyDescent="0.25">
      <c r="H47" t="s">
        <v>23</v>
      </c>
      <c r="I47" s="2">
        <v>18829</v>
      </c>
      <c r="J47" s="10">
        <v>5114</v>
      </c>
      <c r="K47" s="10">
        <v>4420.2</v>
      </c>
      <c r="L47" s="10"/>
      <c r="M47" s="10"/>
      <c r="N47" s="10"/>
      <c r="O47" s="10"/>
      <c r="Q47" s="10"/>
      <c r="S47" s="10"/>
    </row>
    <row r="48" spans="8:19" x14ac:dyDescent="0.25">
      <c r="I48" s="2">
        <v>18853</v>
      </c>
      <c r="J48" s="10">
        <v>10699.24</v>
      </c>
      <c r="K48" s="10">
        <v>9247.56</v>
      </c>
      <c r="L48" s="10"/>
      <c r="M48" s="10">
        <f t="shared" ref="M48" si="35">(K48)*0.03</f>
        <v>277.42679999999996</v>
      </c>
      <c r="N48" s="10">
        <f t="shared" ref="N48" si="36">(K48+J48)*0.03</f>
        <v>598.404</v>
      </c>
      <c r="O48" s="10">
        <f t="shared" ref="O48" si="37">(K48+J48)*0.03</f>
        <v>598.404</v>
      </c>
      <c r="Q48" s="10">
        <f>N48+M48+L48+O48</f>
        <v>1474.2348</v>
      </c>
      <c r="S48" s="10">
        <f t="shared" ref="S48" si="38">(K48+J48)*0.03</f>
        <v>598.404</v>
      </c>
    </row>
    <row r="49" spans="7:19" x14ac:dyDescent="0.25">
      <c r="H49" t="s">
        <v>23</v>
      </c>
      <c r="I49" s="2">
        <v>18854</v>
      </c>
      <c r="J49" s="10">
        <v>5990.83</v>
      </c>
      <c r="K49" s="10">
        <v>5177.04</v>
      </c>
      <c r="L49" s="10"/>
      <c r="M49" s="10"/>
      <c r="N49" s="10"/>
      <c r="O49" s="10"/>
      <c r="Q49" s="10"/>
      <c r="S49" s="10"/>
    </row>
    <row r="50" spans="7:19" x14ac:dyDescent="0.25">
      <c r="H50" s="15" t="s">
        <v>31</v>
      </c>
      <c r="I50" s="14" t="s">
        <v>25</v>
      </c>
      <c r="J50" s="10"/>
      <c r="K50" s="10"/>
      <c r="L50" s="10"/>
      <c r="M50" s="10"/>
      <c r="N50" s="10"/>
      <c r="O50" s="10"/>
      <c r="Q50" s="10">
        <v>2000</v>
      </c>
      <c r="S50" s="10"/>
    </row>
    <row r="51" spans="7:19" x14ac:dyDescent="0.25">
      <c r="H51" s="15" t="s">
        <v>31</v>
      </c>
      <c r="I51" s="14" t="s">
        <v>26</v>
      </c>
      <c r="J51" s="10"/>
      <c r="K51" s="10"/>
      <c r="L51" s="10"/>
      <c r="M51" s="10"/>
      <c r="N51" s="10"/>
      <c r="O51" s="10"/>
      <c r="Q51" s="10">
        <v>2376</v>
      </c>
      <c r="S51" s="10"/>
    </row>
    <row r="52" spans="7:19" x14ac:dyDescent="0.25">
      <c r="G52" t="s">
        <v>32</v>
      </c>
      <c r="H52" s="18" t="s">
        <v>56</v>
      </c>
      <c r="I52" s="14" t="s">
        <v>27</v>
      </c>
      <c r="J52" s="10"/>
      <c r="K52" s="10"/>
      <c r="L52" s="10"/>
      <c r="M52" s="10"/>
      <c r="N52" s="10"/>
      <c r="O52" s="10"/>
      <c r="Q52" s="10">
        <v>8190</v>
      </c>
      <c r="S52" s="10"/>
    </row>
    <row r="53" spans="7:19" x14ac:dyDescent="0.25">
      <c r="H53" s="15" t="s">
        <v>31</v>
      </c>
      <c r="I53" s="14" t="s">
        <v>28</v>
      </c>
      <c r="J53" s="10"/>
      <c r="K53" s="10"/>
      <c r="L53" s="10"/>
      <c r="M53" s="10"/>
      <c r="N53" s="10"/>
      <c r="O53" s="10"/>
      <c r="Q53" s="10">
        <v>2430</v>
      </c>
      <c r="S53" s="10"/>
    </row>
    <row r="54" spans="7:19" x14ac:dyDescent="0.25">
      <c r="I54" s="14" t="s">
        <v>29</v>
      </c>
      <c r="J54" s="10"/>
      <c r="K54" s="10"/>
      <c r="L54" s="10"/>
      <c r="M54" s="10"/>
      <c r="N54" s="10"/>
      <c r="O54" s="10"/>
      <c r="Q54" s="10">
        <v>2299.5</v>
      </c>
      <c r="S54" s="10"/>
    </row>
    <row r="55" spans="7:19" x14ac:dyDescent="0.25">
      <c r="I55" s="14" t="s">
        <v>30</v>
      </c>
      <c r="J55" s="10"/>
      <c r="K55" s="10"/>
      <c r="L55" s="10"/>
      <c r="M55" s="10"/>
      <c r="N55" s="10"/>
      <c r="O55" s="10"/>
      <c r="Q55" s="10">
        <v>1800</v>
      </c>
      <c r="S55" s="10"/>
    </row>
    <row r="56" spans="7:19" x14ac:dyDescent="0.25">
      <c r="H56" t="s">
        <v>23</v>
      </c>
      <c r="I56" s="2">
        <v>18885</v>
      </c>
      <c r="J56" s="10">
        <v>451.23</v>
      </c>
      <c r="K56" s="10">
        <v>649.32000000000005</v>
      </c>
      <c r="L56" s="10"/>
      <c r="M56" s="10"/>
      <c r="N56" s="10"/>
      <c r="O56" s="10"/>
      <c r="Q56" s="10"/>
      <c r="S56" s="10"/>
    </row>
    <row r="57" spans="7:19" x14ac:dyDescent="0.25">
      <c r="H57" t="s">
        <v>22</v>
      </c>
      <c r="I57" s="2">
        <v>18884</v>
      </c>
      <c r="J57" s="10"/>
      <c r="K57" s="10"/>
      <c r="L57" s="10"/>
      <c r="M57" s="10"/>
      <c r="N57" s="10"/>
      <c r="O57" s="10"/>
      <c r="Q57" s="12">
        <v>-6645.36</v>
      </c>
      <c r="S57" s="10"/>
    </row>
    <row r="58" spans="7:19" x14ac:dyDescent="0.25">
      <c r="I58" s="2">
        <v>18886</v>
      </c>
      <c r="J58" s="10">
        <v>9337.27</v>
      </c>
      <c r="K58" s="10">
        <v>8070.36</v>
      </c>
      <c r="L58" s="10"/>
      <c r="M58" s="10">
        <f t="shared" ref="M58" si="39">(K58)*0.03</f>
        <v>242.11079999999998</v>
      </c>
      <c r="N58" s="10">
        <f t="shared" ref="N58" si="40">(K58+J58)*0.03</f>
        <v>522.22890000000007</v>
      </c>
      <c r="O58" s="10">
        <f t="shared" ref="O58" si="41">(K58+J58)*0.03</f>
        <v>522.22890000000007</v>
      </c>
      <c r="Q58" s="10">
        <f>N58+M58+L58+O58</f>
        <v>1286.5686000000001</v>
      </c>
      <c r="S58" s="10">
        <f>(K58+J58)*0.03</f>
        <v>522.22890000000007</v>
      </c>
    </row>
    <row r="59" spans="7:19" s="25" customFormat="1" x14ac:dyDescent="0.25">
      <c r="H59" s="25" t="s">
        <v>22</v>
      </c>
      <c r="I59" s="26">
        <v>18914</v>
      </c>
      <c r="J59" s="27"/>
      <c r="K59" s="27"/>
      <c r="L59" s="27"/>
      <c r="M59" s="27"/>
      <c r="N59" s="27"/>
      <c r="O59" s="27"/>
      <c r="Q59" s="27"/>
      <c r="S59" s="28">
        <v>-750</v>
      </c>
    </row>
    <row r="60" spans="7:19" x14ac:dyDescent="0.25">
      <c r="H60" t="s">
        <v>23</v>
      </c>
      <c r="I60" s="2">
        <v>18915</v>
      </c>
      <c r="J60" s="10">
        <v>1863.62</v>
      </c>
      <c r="K60" s="10">
        <v>1600.8</v>
      </c>
      <c r="L60" s="10"/>
      <c r="M60" s="10"/>
      <c r="N60" s="10"/>
      <c r="O60" s="10"/>
      <c r="Q60" s="10"/>
      <c r="S60" s="10"/>
    </row>
    <row r="61" spans="7:19" x14ac:dyDescent="0.25">
      <c r="I61" s="2">
        <v>18916</v>
      </c>
      <c r="J61" s="10">
        <v>6825.83</v>
      </c>
      <c r="K61" s="10">
        <v>5899.68</v>
      </c>
      <c r="L61" s="10"/>
      <c r="M61" s="10">
        <f t="shared" ref="M61" si="42">(K61)*0.03</f>
        <v>176.99039999999999</v>
      </c>
      <c r="N61" s="10">
        <f t="shared" ref="N61" si="43">(K61+J61)*0.03</f>
        <v>381.76529999999997</v>
      </c>
      <c r="O61" s="10">
        <f t="shared" ref="O61" si="44">(K61+J61)*0.03</f>
        <v>381.76529999999997</v>
      </c>
      <c r="Q61" s="10">
        <f t="shared" ref="Q61:Q67" si="45">N61+M61+L61+O61</f>
        <v>940.52099999999996</v>
      </c>
      <c r="S61" s="10">
        <f>(K61+J61)*0.03</f>
        <v>381.76529999999997</v>
      </c>
    </row>
    <row r="62" spans="7:19" x14ac:dyDescent="0.25">
      <c r="H62" t="s">
        <v>22</v>
      </c>
      <c r="I62" s="2">
        <v>18925</v>
      </c>
      <c r="J62" s="10"/>
      <c r="K62" s="10"/>
      <c r="L62" s="10"/>
      <c r="M62" s="10"/>
      <c r="N62" s="10"/>
      <c r="O62" s="10"/>
      <c r="Q62" s="12">
        <v>-2908.88</v>
      </c>
      <c r="S62" s="10">
        <f>(K62+J62)*0.03</f>
        <v>0</v>
      </c>
    </row>
    <row r="63" spans="7:19" x14ac:dyDescent="0.25">
      <c r="H63" t="s">
        <v>22</v>
      </c>
      <c r="I63" s="2">
        <v>18926</v>
      </c>
      <c r="J63" s="10"/>
      <c r="K63" s="10"/>
      <c r="L63" s="10"/>
      <c r="M63" s="10"/>
      <c r="N63" s="10"/>
      <c r="O63" s="10"/>
      <c r="Q63" s="12">
        <v>-2222.06</v>
      </c>
      <c r="S63" s="10"/>
    </row>
    <row r="64" spans="7:19" x14ac:dyDescent="0.25">
      <c r="I64" s="2">
        <v>18928</v>
      </c>
      <c r="J64" s="10">
        <v>5926.47</v>
      </c>
      <c r="K64" s="10">
        <v>5122.2</v>
      </c>
      <c r="L64" s="10"/>
      <c r="M64" s="10">
        <f t="shared" ref="M64" si="46">(K64)*0.03</f>
        <v>153.666</v>
      </c>
      <c r="N64" s="10">
        <f t="shared" ref="N64" si="47">(K64+J64)*0.03</f>
        <v>331.46010000000001</v>
      </c>
      <c r="O64" s="10">
        <f t="shared" ref="O64" si="48">(K64+J64)*0.03</f>
        <v>331.46010000000001</v>
      </c>
      <c r="Q64" s="10">
        <f t="shared" si="45"/>
        <v>816.58619999999996</v>
      </c>
      <c r="S64" s="10">
        <f>(K64+J64)*0.03</f>
        <v>331.46010000000001</v>
      </c>
    </row>
    <row r="65" spans="8:19" x14ac:dyDescent="0.25">
      <c r="H65" t="s">
        <v>22</v>
      </c>
      <c r="I65" s="2">
        <v>18930</v>
      </c>
      <c r="J65" s="10"/>
      <c r="K65" s="10"/>
      <c r="L65" s="10"/>
      <c r="M65" s="10"/>
      <c r="N65" s="10"/>
      <c r="O65" s="10"/>
      <c r="Q65" s="10"/>
      <c r="S65" s="12">
        <v>-600</v>
      </c>
    </row>
    <row r="66" spans="8:19" x14ac:dyDescent="0.25">
      <c r="H66" t="s">
        <v>23</v>
      </c>
      <c r="I66" s="2">
        <v>18942</v>
      </c>
      <c r="J66" s="10">
        <v>689.98</v>
      </c>
      <c r="K66" s="10">
        <v>594.12</v>
      </c>
      <c r="L66" s="10"/>
      <c r="M66" s="10"/>
      <c r="N66" s="10"/>
      <c r="O66" s="10"/>
      <c r="Q66" s="10"/>
      <c r="S66" s="10"/>
    </row>
    <row r="67" spans="8:19" x14ac:dyDescent="0.25">
      <c r="I67" s="2">
        <v>18943</v>
      </c>
      <c r="J67" s="10">
        <v>5207.79</v>
      </c>
      <c r="K67" s="10">
        <v>4501.08</v>
      </c>
      <c r="L67" s="10"/>
      <c r="M67" s="10"/>
      <c r="N67" s="10">
        <f t="shared" ref="N67" si="49">(K67+J67)*0.03</f>
        <v>291.26609999999994</v>
      </c>
      <c r="O67" s="10">
        <f t="shared" ref="O67" si="50">(K67+J67)*0.03</f>
        <v>291.26609999999994</v>
      </c>
      <c r="Q67" s="10">
        <f t="shared" si="45"/>
        <v>582.53219999999988</v>
      </c>
      <c r="S67" s="10">
        <f>(K67+J67)*0.03</f>
        <v>291.26609999999994</v>
      </c>
    </row>
    <row r="68" spans="8:19" x14ac:dyDescent="0.25">
      <c r="H68" s="15" t="s">
        <v>31</v>
      </c>
      <c r="I68" s="16" t="s">
        <v>33</v>
      </c>
      <c r="J68" s="10"/>
      <c r="K68" s="10"/>
      <c r="L68" s="10"/>
      <c r="M68" s="10"/>
      <c r="N68" s="10"/>
      <c r="O68" s="10"/>
      <c r="Q68" s="10">
        <v>6000</v>
      </c>
      <c r="S68" s="10"/>
    </row>
    <row r="69" spans="8:19" x14ac:dyDescent="0.25">
      <c r="H69" t="s">
        <v>34</v>
      </c>
      <c r="I69" s="2">
        <v>18956</v>
      </c>
      <c r="J69" s="10">
        <v>768.21</v>
      </c>
      <c r="K69" s="10">
        <v>662.28</v>
      </c>
      <c r="L69" s="10"/>
      <c r="M69" s="10"/>
      <c r="N69" s="10"/>
      <c r="O69" s="10"/>
      <c r="Q69" s="10"/>
      <c r="S69" s="10"/>
    </row>
    <row r="70" spans="8:19" x14ac:dyDescent="0.25">
      <c r="H70" t="s">
        <v>22</v>
      </c>
      <c r="I70" s="2">
        <v>18957</v>
      </c>
      <c r="J70" s="10"/>
      <c r="K70" s="10"/>
      <c r="L70" s="10"/>
      <c r="M70" s="10"/>
      <c r="N70" s="10"/>
      <c r="O70" s="10"/>
      <c r="Q70" s="12">
        <v>-5979.44</v>
      </c>
      <c r="S70" s="10"/>
    </row>
    <row r="71" spans="8:19" x14ac:dyDescent="0.25">
      <c r="I71" s="2">
        <v>18958</v>
      </c>
      <c r="J71" s="10">
        <v>10347.799999999999</v>
      </c>
      <c r="K71" s="10">
        <v>8943.7800000000007</v>
      </c>
      <c r="L71" s="10"/>
      <c r="M71" s="10">
        <f t="shared" ref="M71" si="51">(K71)*0.03</f>
        <v>268.3134</v>
      </c>
      <c r="N71" s="10">
        <f t="shared" ref="N71" si="52">(K71+J71)*0.03</f>
        <v>578.74740000000008</v>
      </c>
      <c r="O71" s="10">
        <f t="shared" ref="O71" si="53">(K71+J71)*0.03</f>
        <v>578.74740000000008</v>
      </c>
      <c r="Q71" s="10">
        <f t="shared" ref="Q71" si="54">N71+M71+L71+O71</f>
        <v>1425.8082000000002</v>
      </c>
      <c r="S71" s="10">
        <f>(K71+J71)*0.03</f>
        <v>578.74740000000008</v>
      </c>
    </row>
    <row r="72" spans="8:19" x14ac:dyDescent="0.25">
      <c r="H72" s="15" t="s">
        <v>31</v>
      </c>
      <c r="I72" s="16" t="s">
        <v>35</v>
      </c>
      <c r="J72" s="10"/>
      <c r="K72" s="10"/>
      <c r="L72" s="10"/>
      <c r="M72" s="10"/>
      <c r="N72" s="10"/>
      <c r="O72" s="10"/>
      <c r="Q72" s="10">
        <v>646.5</v>
      </c>
      <c r="S72" s="10"/>
    </row>
    <row r="73" spans="8:19" x14ac:dyDescent="0.25">
      <c r="H73" t="s">
        <v>34</v>
      </c>
      <c r="I73" s="2">
        <v>18969</v>
      </c>
      <c r="J73" s="10">
        <v>1920.07</v>
      </c>
      <c r="K73" s="10">
        <v>1657.88</v>
      </c>
      <c r="L73" s="10"/>
      <c r="M73" s="10"/>
      <c r="N73" s="10"/>
      <c r="O73" s="10"/>
      <c r="Q73" s="10"/>
      <c r="S73" s="10"/>
    </row>
    <row r="74" spans="8:19" x14ac:dyDescent="0.25">
      <c r="I74" s="2">
        <v>18968</v>
      </c>
      <c r="J74" s="10">
        <v>10822.48</v>
      </c>
      <c r="K74" s="10">
        <v>9354.1200000000008</v>
      </c>
      <c r="L74" s="10"/>
      <c r="M74" s="10">
        <f>(K74)*0.03</f>
        <v>280.62360000000001</v>
      </c>
      <c r="N74" s="10">
        <f t="shared" ref="N74" si="55">(K74+J74)*0.03</f>
        <v>605.29799999999989</v>
      </c>
      <c r="O74" s="10">
        <f>(K74+J74)*0.03</f>
        <v>605.29799999999989</v>
      </c>
      <c r="Q74" s="10">
        <f t="shared" ref="Q74" si="56">N74+M74+L74+O74</f>
        <v>1491.2195999999999</v>
      </c>
      <c r="S74" s="10">
        <f>(K74+J74)*0.03</f>
        <v>605.29799999999989</v>
      </c>
    </row>
    <row r="75" spans="8:19" x14ac:dyDescent="0.25">
      <c r="H75" t="s">
        <v>22</v>
      </c>
      <c r="I75" s="2">
        <v>18970</v>
      </c>
      <c r="J75" s="10"/>
      <c r="K75" s="10"/>
      <c r="L75" s="10"/>
      <c r="M75" s="10"/>
      <c r="N75" s="10"/>
      <c r="O75" s="10"/>
      <c r="Q75" s="12">
        <v>-3016.68</v>
      </c>
      <c r="S75" s="10"/>
    </row>
    <row r="76" spans="8:19" x14ac:dyDescent="0.25">
      <c r="H76" t="s">
        <v>22</v>
      </c>
      <c r="I76" s="2">
        <v>18997</v>
      </c>
      <c r="J76" s="10"/>
      <c r="K76" s="10"/>
      <c r="L76" s="10"/>
      <c r="M76" s="10"/>
      <c r="N76" s="10"/>
      <c r="O76" s="10"/>
      <c r="Q76" s="12">
        <v>-4295.9799999999996</v>
      </c>
      <c r="S76" s="10"/>
    </row>
    <row r="77" spans="8:19" x14ac:dyDescent="0.25">
      <c r="I77" s="2">
        <v>18999</v>
      </c>
      <c r="J77" s="10">
        <v>7035.74</v>
      </c>
      <c r="K77" s="10">
        <v>6081.12</v>
      </c>
      <c r="L77" s="10"/>
      <c r="M77" s="10">
        <f>(K77)*0.03</f>
        <v>182.43359999999998</v>
      </c>
      <c r="N77" s="10">
        <f>(K77+J77)*0.03</f>
        <v>393.50580000000002</v>
      </c>
      <c r="O77" s="10">
        <f>(K77+J77)*0.03</f>
        <v>393.50580000000002</v>
      </c>
      <c r="Q77" s="10">
        <f t="shared" ref="Q77" si="57">N77+M77+L77+O77</f>
        <v>969.4452</v>
      </c>
      <c r="S77" s="10">
        <f>(K77+J77)*0.03</f>
        <v>393.50580000000002</v>
      </c>
    </row>
    <row r="78" spans="8:19" x14ac:dyDescent="0.25">
      <c r="H78" t="s">
        <v>34</v>
      </c>
      <c r="I78" s="2">
        <v>18998</v>
      </c>
      <c r="J78" s="10">
        <v>1920.07</v>
      </c>
      <c r="K78" s="10">
        <v>1657.88</v>
      </c>
      <c r="L78" s="10"/>
      <c r="M78" s="10"/>
      <c r="N78" s="10"/>
      <c r="O78" s="10"/>
      <c r="Q78" s="10"/>
      <c r="S78" s="10"/>
    </row>
    <row r="79" spans="8:19" x14ac:dyDescent="0.25">
      <c r="I79" s="2">
        <v>19000</v>
      </c>
      <c r="J79" s="10"/>
      <c r="K79" s="10"/>
      <c r="L79" s="10"/>
      <c r="M79" s="10"/>
      <c r="N79" s="10"/>
      <c r="O79" s="10"/>
      <c r="Q79" s="10"/>
      <c r="S79" s="12">
        <v>-3000</v>
      </c>
    </row>
    <row r="80" spans="8:19" x14ac:dyDescent="0.25">
      <c r="H80" s="15" t="s">
        <v>31</v>
      </c>
      <c r="I80" s="16" t="s">
        <v>36</v>
      </c>
      <c r="J80" s="10"/>
      <c r="K80" s="10"/>
      <c r="L80" s="10"/>
      <c r="M80" s="10"/>
      <c r="N80" s="10"/>
      <c r="O80" s="10"/>
      <c r="Q80" s="17">
        <v>347.04</v>
      </c>
      <c r="S80" s="10"/>
    </row>
    <row r="81" spans="8:19" x14ac:dyDescent="0.25">
      <c r="I81" s="2">
        <v>19013</v>
      </c>
      <c r="J81" s="10">
        <v>6406.05</v>
      </c>
      <c r="K81" s="10">
        <v>5536.86</v>
      </c>
      <c r="L81" s="10"/>
      <c r="M81" s="10">
        <f>(K81)*0.03</f>
        <v>166.10579999999999</v>
      </c>
      <c r="N81" s="10">
        <f t="shared" ref="N81" si="58">(K81+J81)*0.03</f>
        <v>358.28729999999996</v>
      </c>
      <c r="O81" s="10">
        <f>(K81+J81)*0.03</f>
        <v>358.28729999999996</v>
      </c>
      <c r="Q81" s="10">
        <f>N81+M81+L81+O81</f>
        <v>882.68039999999996</v>
      </c>
      <c r="S81" s="10">
        <f>(K81+J81)*0.03</f>
        <v>358.28729999999996</v>
      </c>
    </row>
    <row r="82" spans="8:19" x14ac:dyDescent="0.25">
      <c r="I82" s="2">
        <v>19014</v>
      </c>
      <c r="J82" s="10">
        <v>571.63</v>
      </c>
      <c r="K82" s="10">
        <v>492.4</v>
      </c>
      <c r="L82" s="10"/>
      <c r="M82" s="10"/>
      <c r="N82" s="10"/>
      <c r="O82" s="10"/>
      <c r="Q82" s="10"/>
      <c r="S82" s="10"/>
    </row>
    <row r="83" spans="8:19" x14ac:dyDescent="0.25">
      <c r="H83" t="s">
        <v>22</v>
      </c>
      <c r="I83" s="2">
        <v>19039</v>
      </c>
      <c r="J83" s="10"/>
      <c r="K83" s="10"/>
      <c r="L83" s="10"/>
      <c r="M83" s="10"/>
      <c r="N83" s="10"/>
      <c r="O83" s="10"/>
      <c r="Q83" s="12">
        <v>-3932.32</v>
      </c>
      <c r="S83" s="10"/>
    </row>
    <row r="84" spans="8:19" x14ac:dyDescent="0.25">
      <c r="I84" s="2">
        <v>19040</v>
      </c>
      <c r="J84" s="10">
        <v>3735.83</v>
      </c>
      <c r="K84" s="10">
        <v>3226.12</v>
      </c>
      <c r="L84" s="10"/>
      <c r="M84" s="10"/>
      <c r="N84" s="10"/>
      <c r="O84" s="10"/>
      <c r="Q84" s="10"/>
      <c r="S84" s="10"/>
    </row>
    <row r="85" spans="8:19" x14ac:dyDescent="0.25">
      <c r="I85" s="2">
        <v>19041</v>
      </c>
      <c r="J85" s="10">
        <v>11708.58</v>
      </c>
      <c r="K85" s="10">
        <v>10119.959999999999</v>
      </c>
      <c r="L85" s="10"/>
      <c r="M85" s="10">
        <f>(K85)*0.03</f>
        <v>303.59879999999998</v>
      </c>
      <c r="N85" s="10">
        <f t="shared" ref="N85" si="59">(K85+J85)*0.03</f>
        <v>654.85620000000006</v>
      </c>
      <c r="O85" s="10">
        <f>(K85+J85)*0.03</f>
        <v>654.85620000000006</v>
      </c>
      <c r="Q85" s="10">
        <f>N85+M85+L85+O85</f>
        <v>1613.3112000000001</v>
      </c>
      <c r="S85" s="10">
        <f>(K85+J85)*0.03</f>
        <v>654.85620000000006</v>
      </c>
    </row>
    <row r="86" spans="8:19" x14ac:dyDescent="0.25">
      <c r="H86" t="s">
        <v>34</v>
      </c>
      <c r="I86" s="2">
        <v>19090</v>
      </c>
      <c r="J86" s="10">
        <v>875.39</v>
      </c>
      <c r="K86" s="10">
        <v>753.9</v>
      </c>
      <c r="L86" s="10"/>
      <c r="M86" s="10"/>
      <c r="N86" s="10"/>
      <c r="O86" s="10"/>
      <c r="Q86" s="10"/>
      <c r="S86" s="10"/>
    </row>
    <row r="87" spans="8:19" x14ac:dyDescent="0.25">
      <c r="I87" s="2">
        <v>19089</v>
      </c>
      <c r="J87" s="10">
        <v>8416.56</v>
      </c>
      <c r="K87" s="10">
        <v>7274.58</v>
      </c>
      <c r="L87" s="10"/>
      <c r="M87" s="10">
        <f>(K87)*0.03</f>
        <v>218.23739999999998</v>
      </c>
      <c r="N87" s="10">
        <f t="shared" ref="N87" si="60">(K87+J87)*0.03</f>
        <v>470.73419999999999</v>
      </c>
      <c r="O87" s="10">
        <f>(K87+J87)*0.03</f>
        <v>470.73419999999999</v>
      </c>
      <c r="Q87" s="10">
        <f>N87+M87+L87+O87</f>
        <v>1159.7058</v>
      </c>
      <c r="S87" s="10">
        <f>(K87+J87)*0.03</f>
        <v>470.73419999999999</v>
      </c>
    </row>
    <row r="88" spans="8:19" x14ac:dyDescent="0.25">
      <c r="I88" s="2">
        <v>19107</v>
      </c>
      <c r="J88" s="10">
        <v>4139.33</v>
      </c>
      <c r="K88" s="10">
        <v>3577.68</v>
      </c>
      <c r="L88" s="10"/>
      <c r="M88" s="10">
        <f>(K88)*0.03</f>
        <v>107.3304</v>
      </c>
      <c r="N88" s="10">
        <f t="shared" ref="N88" si="61">(K88+J88)*0.03</f>
        <v>231.5103</v>
      </c>
      <c r="O88" s="10">
        <f>(K88+J88)*0.03</f>
        <v>231.5103</v>
      </c>
      <c r="Q88" s="10">
        <f>N88+M88+L88+O88</f>
        <v>570.351</v>
      </c>
      <c r="S88" s="10">
        <f>(K88+J88)*0.03</f>
        <v>231.5103</v>
      </c>
    </row>
    <row r="89" spans="8:19" x14ac:dyDescent="0.25">
      <c r="H89" t="s">
        <v>34</v>
      </c>
      <c r="I89" s="2">
        <v>19108</v>
      </c>
      <c r="J89" s="10">
        <v>670.55</v>
      </c>
      <c r="K89" s="10">
        <v>574.74</v>
      </c>
      <c r="L89" s="10"/>
      <c r="M89" s="10"/>
      <c r="N89" s="10"/>
      <c r="O89" s="10"/>
      <c r="Q89" s="10"/>
      <c r="S89" s="10"/>
    </row>
    <row r="90" spans="8:19" x14ac:dyDescent="0.25">
      <c r="I90" s="2">
        <v>19110</v>
      </c>
      <c r="J90" s="10"/>
      <c r="K90" s="10"/>
      <c r="L90" s="10"/>
      <c r="M90" s="10"/>
      <c r="N90" s="10"/>
      <c r="O90" s="10"/>
      <c r="Q90" s="10"/>
      <c r="S90" s="12">
        <v>-1200</v>
      </c>
    </row>
    <row r="91" spans="8:19" x14ac:dyDescent="0.25">
      <c r="H91" t="s">
        <v>23</v>
      </c>
      <c r="I91" s="2">
        <v>19114</v>
      </c>
      <c r="J91" s="10">
        <v>10589.8</v>
      </c>
      <c r="K91" s="10">
        <v>9153</v>
      </c>
      <c r="L91" s="10"/>
      <c r="M91" s="10"/>
      <c r="N91" s="10"/>
      <c r="O91" s="10"/>
      <c r="Q91" s="10"/>
      <c r="S91" s="10"/>
    </row>
    <row r="92" spans="8:19" x14ac:dyDescent="0.25">
      <c r="H92" t="s">
        <v>22</v>
      </c>
      <c r="I92" s="2">
        <v>19135</v>
      </c>
      <c r="J92" s="10"/>
      <c r="K92" s="10"/>
      <c r="L92" s="10"/>
      <c r="M92" s="10"/>
      <c r="N92" s="10"/>
      <c r="O92" s="10"/>
      <c r="Q92" s="10"/>
      <c r="S92" s="12">
        <v>-1000</v>
      </c>
    </row>
    <row r="93" spans="8:19" x14ac:dyDescent="0.25">
      <c r="H93" t="s">
        <v>22</v>
      </c>
      <c r="I93" s="2">
        <v>19136</v>
      </c>
      <c r="J93" s="10"/>
      <c r="K93" s="10"/>
      <c r="L93" s="10"/>
      <c r="M93" s="10"/>
      <c r="N93" s="10"/>
      <c r="O93" s="10"/>
      <c r="Q93" s="12">
        <v>-3326.36</v>
      </c>
      <c r="S93" s="10"/>
    </row>
    <row r="94" spans="8:19" x14ac:dyDescent="0.25">
      <c r="H94" t="s">
        <v>34</v>
      </c>
      <c r="I94" s="2">
        <v>19141</v>
      </c>
      <c r="J94" s="10">
        <v>261.01</v>
      </c>
      <c r="K94" s="10">
        <v>225.6</v>
      </c>
      <c r="L94" s="10"/>
      <c r="M94" s="10"/>
      <c r="N94" s="10"/>
      <c r="O94" s="10"/>
      <c r="Q94" s="10"/>
      <c r="S94" s="10"/>
    </row>
    <row r="95" spans="8:19" x14ac:dyDescent="0.25">
      <c r="H95" t="s">
        <v>23</v>
      </c>
      <c r="I95" s="2">
        <v>19138</v>
      </c>
      <c r="J95" s="10">
        <v>1983.64</v>
      </c>
      <c r="K95" s="10">
        <v>1716.12</v>
      </c>
      <c r="L95" s="10"/>
      <c r="M95" s="10"/>
      <c r="N95" s="10"/>
      <c r="O95" s="10"/>
      <c r="Q95" s="10"/>
      <c r="S95" s="10"/>
    </row>
    <row r="96" spans="8:19" x14ac:dyDescent="0.25">
      <c r="I96" s="2">
        <v>19137</v>
      </c>
      <c r="J96" s="10">
        <v>3705.34</v>
      </c>
      <c r="K96" s="10">
        <v>3202.56</v>
      </c>
      <c r="L96" s="10"/>
      <c r="M96" s="10">
        <f>(K96)*0.03</f>
        <v>96.076799999999992</v>
      </c>
      <c r="N96" s="10">
        <f t="shared" ref="N96" si="62">(K96+J96)*0.03</f>
        <v>207.23699999999999</v>
      </c>
      <c r="O96" s="10">
        <f>(K96+J96)*0.03</f>
        <v>207.23699999999999</v>
      </c>
      <c r="Q96" s="10">
        <f>N96+M96+L96+O96</f>
        <v>510.55079999999998</v>
      </c>
      <c r="S96" s="10">
        <f>(K96+J96)*0.03</f>
        <v>207.23699999999999</v>
      </c>
    </row>
    <row r="97" spans="8:19" x14ac:dyDescent="0.25">
      <c r="I97" s="2">
        <v>11018</v>
      </c>
      <c r="J97" s="10"/>
      <c r="K97" s="10"/>
      <c r="L97" s="10"/>
      <c r="M97" s="10"/>
      <c r="N97" s="10"/>
      <c r="O97" s="10"/>
      <c r="Q97" s="10"/>
      <c r="S97" s="12">
        <v>-900</v>
      </c>
    </row>
    <row r="98" spans="8:19" x14ac:dyDescent="0.25">
      <c r="I98" s="2">
        <v>11248</v>
      </c>
      <c r="J98" s="10">
        <v>3487.96</v>
      </c>
      <c r="K98" s="10">
        <v>3014.76</v>
      </c>
      <c r="L98" s="10"/>
      <c r="M98" s="10">
        <f>(K98)*0.03</f>
        <v>90.442800000000005</v>
      </c>
      <c r="N98" s="10">
        <f t="shared" ref="N98" si="63">(K98+J98)*0.03</f>
        <v>195.08160000000001</v>
      </c>
      <c r="O98" s="10">
        <f>(K98+J98)*0.03</f>
        <v>195.08160000000001</v>
      </c>
      <c r="Q98" s="10">
        <f>N98+M98+L98+O98</f>
        <v>480.60599999999999</v>
      </c>
      <c r="S98" s="10">
        <f>(K98+J98)*0.03</f>
        <v>195.08160000000001</v>
      </c>
    </row>
    <row r="99" spans="8:19" x14ac:dyDescent="0.25">
      <c r="H99" t="s">
        <v>22</v>
      </c>
      <c r="I99" s="2">
        <v>11250</v>
      </c>
      <c r="J99" s="10"/>
      <c r="K99" s="10"/>
      <c r="L99" s="10"/>
      <c r="M99" s="10"/>
      <c r="N99" s="10"/>
      <c r="O99" s="10"/>
      <c r="Q99" s="10"/>
      <c r="S99" s="12">
        <v>-150</v>
      </c>
    </row>
    <row r="100" spans="8:19" x14ac:dyDescent="0.25">
      <c r="I100" s="2">
        <v>11251</v>
      </c>
      <c r="J100" s="10">
        <v>2944.76</v>
      </c>
      <c r="K100" s="10">
        <v>2545.08</v>
      </c>
      <c r="L100" s="10"/>
      <c r="M100" s="10">
        <f>(K100)*0.03</f>
        <v>76.352399999999989</v>
      </c>
      <c r="N100" s="10">
        <f t="shared" ref="N100" si="64">(K100+J100)*0.03</f>
        <v>164.6952</v>
      </c>
      <c r="O100" s="10">
        <f>(K100+J100)*0.03</f>
        <v>164.6952</v>
      </c>
      <c r="Q100" s="10">
        <f>N100+M100+L100+O100</f>
        <v>405.74279999999999</v>
      </c>
      <c r="S100" s="10">
        <f>(K100+J100)*0.03</f>
        <v>164.6952</v>
      </c>
    </row>
    <row r="101" spans="8:19" x14ac:dyDescent="0.25">
      <c r="H101" t="s">
        <v>23</v>
      </c>
      <c r="I101" s="2">
        <v>11252</v>
      </c>
      <c r="J101" s="10">
        <v>14008.86</v>
      </c>
      <c r="K101" s="10">
        <v>12179.52</v>
      </c>
      <c r="L101" s="10"/>
      <c r="M101" s="10"/>
      <c r="N101" s="10"/>
      <c r="O101" s="10"/>
      <c r="Q101" s="10"/>
      <c r="S101" s="10"/>
    </row>
    <row r="102" spans="8:19" x14ac:dyDescent="0.25">
      <c r="H102" t="s">
        <v>23</v>
      </c>
      <c r="I102" s="2">
        <v>11253</v>
      </c>
      <c r="J102" s="10">
        <v>16097.92</v>
      </c>
      <c r="K102" s="10">
        <v>13912.8</v>
      </c>
      <c r="L102" s="10"/>
      <c r="M102" s="10"/>
      <c r="N102" s="10"/>
      <c r="O102" s="10"/>
      <c r="Q102" s="10"/>
      <c r="S102" s="10"/>
    </row>
    <row r="103" spans="8:19" x14ac:dyDescent="0.25">
      <c r="I103" s="2">
        <v>11020</v>
      </c>
      <c r="J103" s="10">
        <v>2174.44</v>
      </c>
      <c r="K103" s="10">
        <v>1879.32</v>
      </c>
      <c r="L103" s="10"/>
      <c r="M103" s="10">
        <f>(K103)*0.03</f>
        <v>56.379599999999996</v>
      </c>
      <c r="N103" s="10">
        <f t="shared" ref="N103" si="65">(K103+J103)*0.03</f>
        <v>121.61280000000001</v>
      </c>
      <c r="O103" s="10">
        <f>(K103+J103)*0.03</f>
        <v>121.61280000000001</v>
      </c>
      <c r="Q103" s="10">
        <f>N103+M103+L103+O103</f>
        <v>299.60520000000002</v>
      </c>
      <c r="S103" s="10">
        <f>(K103+J103)*0.03</f>
        <v>121.61280000000001</v>
      </c>
    </row>
    <row r="104" spans="8:19" x14ac:dyDescent="0.25">
      <c r="I104" s="2">
        <v>19165</v>
      </c>
      <c r="J104" s="10">
        <v>760.14</v>
      </c>
      <c r="K104" s="10">
        <v>657</v>
      </c>
      <c r="L104" s="10"/>
      <c r="M104" s="10">
        <f>(K104)*0.03</f>
        <v>19.71</v>
      </c>
      <c r="N104" s="10">
        <f t="shared" ref="N104" si="66">(K104+J104)*0.03</f>
        <v>42.514199999999995</v>
      </c>
      <c r="O104" s="10">
        <f>(K104+J104)*0.03</f>
        <v>42.514199999999995</v>
      </c>
      <c r="Q104" s="10">
        <f>N104+M104+L104+O104</f>
        <v>104.73839999999998</v>
      </c>
      <c r="S104" s="10">
        <f>(K104+J104)*0.03</f>
        <v>42.514199999999995</v>
      </c>
    </row>
    <row r="105" spans="8:19" x14ac:dyDescent="0.25">
      <c r="H105" t="s">
        <v>22</v>
      </c>
      <c r="I105" s="2">
        <v>11608</v>
      </c>
      <c r="J105" s="10"/>
      <c r="K105" s="10"/>
      <c r="L105" s="10"/>
      <c r="M105" s="10"/>
      <c r="N105" s="10"/>
      <c r="O105" s="10"/>
      <c r="Q105" s="12">
        <v>-4601.3599999999997</v>
      </c>
      <c r="S105" s="10"/>
    </row>
    <row r="106" spans="8:19" x14ac:dyDescent="0.25">
      <c r="I106" s="2">
        <v>11617</v>
      </c>
      <c r="J106" s="10">
        <v>1572.92</v>
      </c>
      <c r="K106" s="10">
        <v>1359.48</v>
      </c>
      <c r="L106" s="10"/>
      <c r="M106" s="10">
        <f>(K106)*0.03</f>
        <v>40.784399999999998</v>
      </c>
      <c r="N106" s="10">
        <f t="shared" ref="N106" si="67">(K106+J106)*0.03</f>
        <v>87.971999999999994</v>
      </c>
      <c r="O106" s="10">
        <f>(K106+J106)*0.03</f>
        <v>87.971999999999994</v>
      </c>
      <c r="Q106" s="10">
        <f>N106+M106+L106+O106</f>
        <v>216.72839999999997</v>
      </c>
      <c r="S106" s="10">
        <f>(K106+J106)*0.03</f>
        <v>87.971999999999994</v>
      </c>
    </row>
    <row r="107" spans="8:19" x14ac:dyDescent="0.25">
      <c r="I107" s="2">
        <v>11619</v>
      </c>
      <c r="J107" s="10">
        <v>3394.03</v>
      </c>
      <c r="K107" s="10">
        <v>2933.4</v>
      </c>
      <c r="L107" s="10"/>
      <c r="M107" s="10">
        <f>(K107)*0.03</f>
        <v>88.001999999999995</v>
      </c>
      <c r="N107" s="10">
        <f t="shared" ref="N107" si="68">(K107+J107)*0.03</f>
        <v>189.8229</v>
      </c>
      <c r="O107" s="10">
        <f>(K107+J107)*0.03</f>
        <v>189.8229</v>
      </c>
      <c r="Q107" s="10">
        <f>N107+M107+L107+O107</f>
        <v>467.64780000000002</v>
      </c>
      <c r="S107" s="10">
        <f>(K107+J107)*0.03</f>
        <v>189.8229</v>
      </c>
    </row>
    <row r="108" spans="8:19" x14ac:dyDescent="0.25">
      <c r="H108" t="s">
        <v>23</v>
      </c>
      <c r="I108" s="2">
        <v>11612</v>
      </c>
      <c r="J108" s="10">
        <v>2908.62</v>
      </c>
      <c r="K108" s="10">
        <v>3365.15</v>
      </c>
      <c r="L108" s="10"/>
      <c r="M108" s="10"/>
      <c r="N108" s="10"/>
      <c r="O108" s="10">
        <f>(K108+J108)*0.03</f>
        <v>188.2131</v>
      </c>
      <c r="Q108" s="10">
        <f>N108+M108+L108+O108</f>
        <v>188.2131</v>
      </c>
      <c r="S108" s="10"/>
    </row>
    <row r="109" spans="8:19" x14ac:dyDescent="0.25">
      <c r="H109" t="s">
        <v>23</v>
      </c>
      <c r="I109" s="2">
        <v>11622</v>
      </c>
      <c r="J109" s="10">
        <v>6636.51</v>
      </c>
      <c r="K109" s="10">
        <v>5733.6</v>
      </c>
      <c r="L109" s="10"/>
      <c r="M109" s="10"/>
      <c r="N109" s="10"/>
      <c r="O109" s="10">
        <f>(10297.53)*0.03</f>
        <v>308.92590000000001</v>
      </c>
      <c r="Q109" s="10">
        <f>N109+M109+L109+O109</f>
        <v>308.92590000000001</v>
      </c>
      <c r="S109" s="10"/>
    </row>
    <row r="110" spans="8:19" x14ac:dyDescent="0.25">
      <c r="H110" s="19" t="s">
        <v>31</v>
      </c>
      <c r="I110" s="16" t="s">
        <v>37</v>
      </c>
      <c r="J110" s="10"/>
      <c r="K110" s="10"/>
      <c r="L110" s="10"/>
      <c r="M110" s="10"/>
      <c r="N110" s="10"/>
      <c r="O110" s="10"/>
      <c r="Q110" s="10">
        <v>375</v>
      </c>
      <c r="S110" s="10"/>
    </row>
    <row r="111" spans="8:19" x14ac:dyDescent="0.25">
      <c r="I111" s="2">
        <v>11798</v>
      </c>
      <c r="J111" s="10">
        <v>5585.7</v>
      </c>
      <c r="K111" s="10">
        <v>4827.84</v>
      </c>
      <c r="L111" s="10"/>
      <c r="M111" s="10">
        <f>(K111)*0.03</f>
        <v>144.83519999999999</v>
      </c>
      <c r="N111" s="10">
        <f t="shared" ref="N111" si="69">(K111+J111)*0.03</f>
        <v>312.40620000000001</v>
      </c>
      <c r="O111" s="10">
        <f>(K111+J111)*0.03</f>
        <v>312.40620000000001</v>
      </c>
      <c r="Q111" s="10">
        <f>N111+M111+L111+O111</f>
        <v>769.64760000000001</v>
      </c>
      <c r="S111" s="10">
        <f>(K111+J111)*0.03</f>
        <v>312.40620000000001</v>
      </c>
    </row>
    <row r="112" spans="8:19" x14ac:dyDescent="0.25">
      <c r="H112" t="s">
        <v>34</v>
      </c>
      <c r="I112" s="2">
        <v>11800</v>
      </c>
      <c r="J112" s="10">
        <v>597.85</v>
      </c>
      <c r="K112" s="10">
        <v>516</v>
      </c>
      <c r="L112" s="10"/>
      <c r="M112" s="10"/>
      <c r="N112" s="10"/>
      <c r="O112" s="10"/>
      <c r="Q112" s="10">
        <f t="shared" ref="Q112" si="70">N112+M112+L112+O112</f>
        <v>0</v>
      </c>
      <c r="S112" s="10"/>
    </row>
    <row r="113" spans="6:19" x14ac:dyDescent="0.25">
      <c r="H113" t="s">
        <v>23</v>
      </c>
      <c r="I113" s="2">
        <v>11805</v>
      </c>
      <c r="J113" s="10">
        <v>21022.57</v>
      </c>
      <c r="K113" s="10">
        <v>18170.400000000001</v>
      </c>
      <c r="L113" s="10"/>
      <c r="M113" s="10"/>
      <c r="N113" s="10"/>
      <c r="O113" s="10">
        <f>(K113+J113)*0.03</f>
        <v>1175.7891</v>
      </c>
      <c r="Q113" s="10">
        <f>N113+M113+L113+O113</f>
        <v>1175.7891</v>
      </c>
      <c r="S113" s="10"/>
    </row>
    <row r="114" spans="6:19" x14ac:dyDescent="0.25">
      <c r="H114" t="s">
        <v>22</v>
      </c>
      <c r="I114" s="2">
        <v>11873</v>
      </c>
      <c r="J114" s="10"/>
      <c r="K114" s="10"/>
      <c r="L114" s="10"/>
      <c r="M114" s="10"/>
      <c r="N114" s="10"/>
      <c r="O114" s="10"/>
      <c r="Q114" s="10">
        <f t="shared" ref="Q114:Q118" si="71">N114+M114+L114+O114</f>
        <v>0</v>
      </c>
      <c r="S114" s="12">
        <v>-1100</v>
      </c>
    </row>
    <row r="115" spans="6:19" x14ac:dyDescent="0.25">
      <c r="H115" t="s">
        <v>23</v>
      </c>
      <c r="I115" s="2">
        <v>11875</v>
      </c>
      <c r="J115" s="10">
        <v>9177.81</v>
      </c>
      <c r="K115" s="10">
        <v>7932.6</v>
      </c>
      <c r="L115" s="10"/>
      <c r="M115" s="10"/>
      <c r="N115" s="10"/>
      <c r="O115" s="10">
        <f>(K115+J115)*0.03</f>
        <v>513.31229999999994</v>
      </c>
      <c r="Q115" s="10">
        <f t="shared" si="71"/>
        <v>513.31229999999994</v>
      </c>
      <c r="S115" s="10"/>
    </row>
    <row r="116" spans="6:19" x14ac:dyDescent="0.25">
      <c r="H116" t="s">
        <v>22</v>
      </c>
      <c r="I116" s="2">
        <v>11964</v>
      </c>
      <c r="J116" s="10"/>
      <c r="K116" s="10"/>
      <c r="L116" s="10"/>
      <c r="M116" s="10"/>
      <c r="N116" s="10"/>
      <c r="O116" s="10"/>
      <c r="Q116" s="10">
        <f t="shared" si="71"/>
        <v>0</v>
      </c>
      <c r="S116" s="12">
        <v>-1600</v>
      </c>
    </row>
    <row r="117" spans="6:19" x14ac:dyDescent="0.25">
      <c r="I117" s="2">
        <v>11965</v>
      </c>
      <c r="J117" s="10">
        <v>3041.4</v>
      </c>
      <c r="K117" s="10">
        <v>2627.72</v>
      </c>
      <c r="L117" s="10"/>
      <c r="M117" s="10">
        <f>(K117)*0.03</f>
        <v>78.831599999999995</v>
      </c>
      <c r="N117" s="10">
        <f t="shared" ref="N117" si="72">(K117+J117)*0.03</f>
        <v>170.0736</v>
      </c>
      <c r="O117" s="10">
        <f>(K117+J117)*0.03</f>
        <v>170.0736</v>
      </c>
      <c r="Q117" s="10">
        <f t="shared" si="71"/>
        <v>418.97879999999998</v>
      </c>
      <c r="S117" s="10">
        <f>(K117+J117)*0.03</f>
        <v>170.0736</v>
      </c>
    </row>
    <row r="118" spans="6:19" x14ac:dyDescent="0.25">
      <c r="H118" t="s">
        <v>23</v>
      </c>
      <c r="I118" s="2">
        <v>11968</v>
      </c>
      <c r="J118" s="10">
        <v>14114.11</v>
      </c>
      <c r="K118" s="10">
        <v>12195.96</v>
      </c>
      <c r="L118" s="10"/>
      <c r="M118" s="10"/>
      <c r="N118" s="10"/>
      <c r="O118" s="10">
        <f>(K118+J118)*0.03</f>
        <v>789.3021</v>
      </c>
      <c r="Q118" s="10">
        <f t="shared" si="71"/>
        <v>789.3021</v>
      </c>
      <c r="S118" s="10"/>
    </row>
    <row r="119" spans="6:19" x14ac:dyDescent="0.25">
      <c r="F119" t="s">
        <v>64</v>
      </c>
      <c r="I119" s="16" t="s">
        <v>38</v>
      </c>
      <c r="J119" s="10"/>
      <c r="K119" s="10"/>
      <c r="L119" s="10"/>
      <c r="M119" s="10"/>
      <c r="N119" s="10"/>
      <c r="O119" s="10"/>
      <c r="Q119" s="17">
        <v>1307.25</v>
      </c>
      <c r="S119" s="10"/>
    </row>
    <row r="120" spans="6:19" x14ac:dyDescent="0.25">
      <c r="H120" s="19" t="s">
        <v>31</v>
      </c>
      <c r="I120" s="16" t="s">
        <v>39</v>
      </c>
      <c r="J120" s="10"/>
      <c r="K120" s="10"/>
      <c r="L120" s="10"/>
      <c r="M120" s="10"/>
      <c r="N120" s="10"/>
      <c r="O120" s="10"/>
      <c r="Q120" s="10">
        <v>502.95</v>
      </c>
      <c r="S120" s="10"/>
    </row>
    <row r="121" spans="6:19" x14ac:dyDescent="0.25">
      <c r="F121" t="s">
        <v>65</v>
      </c>
      <c r="I121" s="16" t="s">
        <v>40</v>
      </c>
      <c r="J121" s="10"/>
      <c r="K121" s="10"/>
      <c r="L121" s="10"/>
      <c r="M121" s="10"/>
      <c r="N121" s="10"/>
      <c r="O121" s="10"/>
      <c r="Q121" s="10">
        <v>1125</v>
      </c>
      <c r="S121" s="10"/>
    </row>
    <row r="122" spans="6:19" x14ac:dyDescent="0.25">
      <c r="H122" t="s">
        <v>23</v>
      </c>
      <c r="I122" s="2">
        <v>12123</v>
      </c>
      <c r="J122" s="10">
        <v>19375.349999999999</v>
      </c>
      <c r="K122" s="10">
        <v>16746.599999999999</v>
      </c>
      <c r="L122" s="10"/>
      <c r="M122" s="10"/>
      <c r="N122" s="10"/>
      <c r="O122" s="10">
        <f>(K122+J122)*0.03</f>
        <v>1083.6584999999998</v>
      </c>
      <c r="Q122" s="10">
        <f t="shared" ref="Q122:Q123" si="73">N122+M122+L122+O122</f>
        <v>1083.6584999999998</v>
      </c>
      <c r="S122" s="10"/>
    </row>
    <row r="123" spans="6:19" x14ac:dyDescent="0.25">
      <c r="I123" s="2">
        <v>12128</v>
      </c>
      <c r="J123" s="10">
        <v>623.25</v>
      </c>
      <c r="K123" s="10">
        <v>538.86</v>
      </c>
      <c r="L123" s="10"/>
      <c r="M123" s="10"/>
      <c r="N123" s="10">
        <f>(K123+J123-407.68)*0.03</f>
        <v>22.632899999999999</v>
      </c>
      <c r="O123" s="10">
        <f>(K123+J123)*0.03</f>
        <v>34.863300000000002</v>
      </c>
      <c r="Q123" s="10">
        <f t="shared" si="73"/>
        <v>57.496200000000002</v>
      </c>
      <c r="S123" s="10">
        <f>((J123+K123)-407.68)*0.03</f>
        <v>22.632899999999999</v>
      </c>
    </row>
    <row r="124" spans="6:19" x14ac:dyDescent="0.25">
      <c r="H124" t="s">
        <v>22</v>
      </c>
      <c r="I124" s="2">
        <v>12161</v>
      </c>
      <c r="J124" s="10"/>
      <c r="K124" s="10"/>
      <c r="L124" s="10"/>
      <c r="M124" s="10"/>
      <c r="N124" s="10"/>
      <c r="O124" s="10"/>
      <c r="Q124" s="12">
        <v>-1306.3399999999999</v>
      </c>
      <c r="S124" s="10"/>
    </row>
    <row r="125" spans="6:19" x14ac:dyDescent="0.25">
      <c r="I125" s="2">
        <v>12178</v>
      </c>
      <c r="J125" s="10">
        <v>5054.82</v>
      </c>
      <c r="K125" s="10">
        <v>4368.8999999999996</v>
      </c>
      <c r="L125" s="10"/>
      <c r="M125" s="10">
        <f>(K125)*0.03</f>
        <v>131.06699999999998</v>
      </c>
      <c r="N125" s="10">
        <f t="shared" ref="N125" si="74">(K125+J125)*0.03</f>
        <v>282.71159999999998</v>
      </c>
      <c r="O125" s="10">
        <f>(K125+J125)*0.03</f>
        <v>282.71159999999998</v>
      </c>
      <c r="Q125" s="10">
        <f t="shared" ref="Q125:Q131" si="75">N125+M125+L125+O125</f>
        <v>696.49019999999996</v>
      </c>
      <c r="S125" s="10">
        <f>(K125+J125)*0.03</f>
        <v>282.71159999999998</v>
      </c>
    </row>
    <row r="126" spans="6:19" x14ac:dyDescent="0.25">
      <c r="I126" s="2">
        <v>12297</v>
      </c>
      <c r="J126" s="10"/>
      <c r="K126" s="10"/>
      <c r="L126" s="10"/>
      <c r="M126" s="10"/>
      <c r="N126" s="10"/>
      <c r="O126" s="10"/>
      <c r="Q126" s="10">
        <f t="shared" si="75"/>
        <v>0</v>
      </c>
      <c r="S126" s="12">
        <v>-400</v>
      </c>
    </row>
    <row r="127" spans="6:19" x14ac:dyDescent="0.25">
      <c r="I127" s="2">
        <v>12298</v>
      </c>
      <c r="J127" s="10">
        <v>3268.06</v>
      </c>
      <c r="K127" s="10">
        <v>2824.56</v>
      </c>
      <c r="L127" s="10"/>
      <c r="M127" s="10">
        <f>(K127)*0.03</f>
        <v>84.736799999999988</v>
      </c>
      <c r="N127" s="10">
        <f t="shared" ref="N127" si="76">(K127+J127)*0.03</f>
        <v>182.77859999999998</v>
      </c>
      <c r="O127" s="10">
        <f>(K127+J127)*0.03</f>
        <v>182.77859999999998</v>
      </c>
      <c r="Q127" s="10">
        <f t="shared" si="75"/>
        <v>450.29399999999998</v>
      </c>
      <c r="S127" s="10">
        <f>(K127+J127)*0.03</f>
        <v>182.77859999999998</v>
      </c>
    </row>
    <row r="128" spans="6:19" x14ac:dyDescent="0.25">
      <c r="H128" t="s">
        <v>34</v>
      </c>
      <c r="I128" s="2">
        <v>12299</v>
      </c>
      <c r="J128" s="10">
        <v>1703.35</v>
      </c>
      <c r="K128" s="10">
        <v>1470.24</v>
      </c>
      <c r="L128" s="10"/>
      <c r="M128" s="10"/>
      <c r="N128" s="10"/>
      <c r="O128" s="10"/>
      <c r="Q128" s="10">
        <f t="shared" si="75"/>
        <v>0</v>
      </c>
      <c r="S128" s="10"/>
    </row>
    <row r="129" spans="8:19" x14ac:dyDescent="0.25">
      <c r="H129" t="s">
        <v>22</v>
      </c>
      <c r="I129" s="2">
        <v>12482</v>
      </c>
      <c r="J129" s="10"/>
      <c r="K129" s="10"/>
      <c r="L129" s="10"/>
      <c r="M129" s="10"/>
      <c r="N129" s="10"/>
      <c r="O129" s="10"/>
      <c r="Q129" s="12">
        <v>-8080.42</v>
      </c>
      <c r="S129" s="10"/>
    </row>
    <row r="130" spans="8:19" x14ac:dyDescent="0.25">
      <c r="H130" t="s">
        <v>34</v>
      </c>
      <c r="I130" s="2">
        <v>12430</v>
      </c>
      <c r="J130" s="10">
        <v>2070.09</v>
      </c>
      <c r="K130" s="10">
        <v>1789.2</v>
      </c>
      <c r="L130" s="10"/>
      <c r="M130" s="10"/>
      <c r="N130" s="10"/>
      <c r="O130" s="10"/>
      <c r="Q130" s="10">
        <f t="shared" si="75"/>
        <v>0</v>
      </c>
      <c r="S130" s="10"/>
    </row>
    <row r="131" spans="8:19" x14ac:dyDescent="0.25">
      <c r="H131" t="s">
        <v>23</v>
      </c>
      <c r="I131" s="2">
        <v>12431</v>
      </c>
      <c r="J131" s="10">
        <v>11813.46</v>
      </c>
      <c r="K131" s="10">
        <v>10210.68</v>
      </c>
      <c r="L131" s="10"/>
      <c r="M131" s="10"/>
      <c r="N131" s="10"/>
      <c r="O131" s="10">
        <f>(K131+J131)*0.03</f>
        <v>660.7242</v>
      </c>
      <c r="Q131" s="10">
        <f t="shared" si="75"/>
        <v>660.7242</v>
      </c>
      <c r="S131" s="10"/>
    </row>
    <row r="132" spans="8:19" x14ac:dyDescent="0.25">
      <c r="I132" s="2">
        <v>12432</v>
      </c>
      <c r="J132" s="10">
        <v>4769.38</v>
      </c>
      <c r="K132" s="10">
        <v>4122.24</v>
      </c>
      <c r="L132" s="10"/>
      <c r="M132" s="10">
        <f>(K132)*0.03</f>
        <v>123.66719999999999</v>
      </c>
      <c r="N132" s="10">
        <f t="shared" ref="N132" si="77">(K132+J132)*0.03</f>
        <v>266.74859999999995</v>
      </c>
      <c r="O132" s="10">
        <f>(K132+J132)*0.03</f>
        <v>266.74859999999995</v>
      </c>
      <c r="Q132" s="10">
        <f t="shared" ref="Q132" si="78">N132+M132+L132+O132</f>
        <v>657.16439999999989</v>
      </c>
      <c r="S132" s="10">
        <f>(K132+J132)*0.03</f>
        <v>266.74859999999995</v>
      </c>
    </row>
    <row r="133" spans="8:19" x14ac:dyDescent="0.25">
      <c r="I133" s="2">
        <v>12433</v>
      </c>
      <c r="J133" s="10"/>
      <c r="K133" s="10"/>
      <c r="L133" s="10"/>
      <c r="M133" s="10"/>
      <c r="N133" s="10"/>
      <c r="O133" s="10"/>
      <c r="Q133" s="10"/>
      <c r="S133" s="12">
        <v>-1020</v>
      </c>
    </row>
    <row r="134" spans="8:19" x14ac:dyDescent="0.25">
      <c r="H134" t="s">
        <v>22</v>
      </c>
      <c r="I134" s="2">
        <v>12810</v>
      </c>
      <c r="J134" s="10"/>
      <c r="K134" s="10"/>
      <c r="L134" s="10"/>
      <c r="M134" s="10"/>
      <c r="N134" s="10"/>
      <c r="O134" s="10"/>
      <c r="Q134" s="12">
        <v>-377.08</v>
      </c>
      <c r="S134" s="10"/>
    </row>
    <row r="135" spans="8:19" x14ac:dyDescent="0.25">
      <c r="I135" s="2">
        <v>12618</v>
      </c>
      <c r="J135" s="10">
        <v>6602.63</v>
      </c>
      <c r="K135" s="10">
        <v>5706.72</v>
      </c>
      <c r="L135" s="10"/>
      <c r="M135" s="10">
        <f>(K135)*0.03</f>
        <v>171.20160000000001</v>
      </c>
      <c r="N135" s="10">
        <f t="shared" ref="N135" si="79">(K135+J135)*0.03</f>
        <v>369.28050000000002</v>
      </c>
      <c r="O135" s="10">
        <f>(K135+J135)*0.03</f>
        <v>369.28050000000002</v>
      </c>
      <c r="Q135" s="10">
        <f t="shared" ref="Q135" si="80">N135+M135+L135+O135</f>
        <v>909.76260000000002</v>
      </c>
      <c r="S135" s="10">
        <f>(K135+J135)*0.03</f>
        <v>369.28050000000002</v>
      </c>
    </row>
    <row r="136" spans="8:19" x14ac:dyDescent="0.25">
      <c r="H136" t="s">
        <v>34</v>
      </c>
      <c r="I136" s="2">
        <v>12619</v>
      </c>
      <c r="J136" s="10">
        <v>1777.77</v>
      </c>
      <c r="K136" s="10">
        <v>531.04</v>
      </c>
      <c r="L136" s="10"/>
      <c r="M136" s="10"/>
      <c r="N136" s="10"/>
      <c r="O136" s="10"/>
      <c r="Q136" s="10"/>
      <c r="S136" s="10"/>
    </row>
    <row r="137" spans="8:19" x14ac:dyDescent="0.25">
      <c r="H137" t="s">
        <v>23</v>
      </c>
      <c r="I137" s="2">
        <v>12620</v>
      </c>
      <c r="J137" s="10">
        <v>10919.19</v>
      </c>
      <c r="K137" s="10">
        <v>9437.76</v>
      </c>
      <c r="L137" s="10"/>
      <c r="M137" s="10"/>
      <c r="N137" s="10"/>
      <c r="O137" s="10">
        <f>(K137+J137)*0.03</f>
        <v>610.70849999999996</v>
      </c>
      <c r="Q137" s="10">
        <f t="shared" ref="Q137:Q138" si="81">N137+M137+L137+O137</f>
        <v>610.70849999999996</v>
      </c>
      <c r="S137" s="10"/>
    </row>
    <row r="138" spans="8:19" x14ac:dyDescent="0.25">
      <c r="I138" s="2">
        <v>12811</v>
      </c>
      <c r="J138" s="10">
        <v>2095.2600000000002</v>
      </c>
      <c r="K138" s="10">
        <v>1810.92</v>
      </c>
      <c r="L138" s="10"/>
      <c r="M138" s="10">
        <f>(K138)*0.03</f>
        <v>54.327599999999997</v>
      </c>
      <c r="N138" s="10">
        <f t="shared" ref="N138" si="82">(K138+J138)*0.03</f>
        <v>117.1854</v>
      </c>
      <c r="O138" s="10">
        <f>(K138+J138)*0.03</f>
        <v>117.1854</v>
      </c>
      <c r="Q138" s="10">
        <f t="shared" si="81"/>
        <v>288.69839999999999</v>
      </c>
      <c r="S138" s="10">
        <f>(K138+J138)*0.03</f>
        <v>117.1854</v>
      </c>
    </row>
    <row r="139" spans="8:19" x14ac:dyDescent="0.25">
      <c r="H139" t="s">
        <v>34</v>
      </c>
      <c r="I139" s="2">
        <v>12821</v>
      </c>
      <c r="J139" s="10">
        <v>869.58</v>
      </c>
      <c r="K139" s="10">
        <v>745.92</v>
      </c>
      <c r="L139" s="10"/>
      <c r="M139" s="10"/>
      <c r="N139" s="10"/>
      <c r="O139" s="10"/>
      <c r="Q139" s="10"/>
      <c r="S139" s="10"/>
    </row>
    <row r="140" spans="8:19" x14ac:dyDescent="0.25">
      <c r="H140" t="s">
        <v>23</v>
      </c>
      <c r="I140" s="2">
        <v>12820</v>
      </c>
      <c r="J140" s="10">
        <v>4612.38</v>
      </c>
      <c r="K140" s="10">
        <v>3986.64</v>
      </c>
      <c r="L140" s="10"/>
      <c r="M140" s="10"/>
      <c r="N140" s="10"/>
      <c r="O140" s="10">
        <f>(K140+J140)*0.03</f>
        <v>257.97059999999999</v>
      </c>
      <c r="Q140" s="10">
        <f t="shared" ref="Q140:Q141" si="83">N140+M140+L140+O140</f>
        <v>257.97059999999999</v>
      </c>
      <c r="S140" s="10"/>
    </row>
    <row r="141" spans="8:19" x14ac:dyDescent="0.25">
      <c r="H141" t="s">
        <v>23</v>
      </c>
      <c r="I141" s="2">
        <v>12968</v>
      </c>
      <c r="J141" s="10">
        <v>13005.75</v>
      </c>
      <c r="K141" s="10">
        <v>11241.24</v>
      </c>
      <c r="L141" s="10"/>
      <c r="M141" s="10"/>
      <c r="N141" s="10"/>
      <c r="O141" s="10">
        <f>(K141+J141)*0.03</f>
        <v>727.40969999999993</v>
      </c>
      <c r="Q141" s="10">
        <f t="shared" si="83"/>
        <v>727.40969999999993</v>
      </c>
      <c r="S141" s="10"/>
    </row>
    <row r="142" spans="8:19" x14ac:dyDescent="0.25">
      <c r="H142" t="s">
        <v>34</v>
      </c>
      <c r="I142" s="2">
        <v>12969</v>
      </c>
      <c r="J142" s="10">
        <v>1308.83</v>
      </c>
      <c r="K142" s="10">
        <v>1128.8</v>
      </c>
      <c r="L142" s="10"/>
      <c r="M142" s="10"/>
      <c r="N142" s="10"/>
      <c r="O142" s="10"/>
      <c r="Q142" s="10"/>
      <c r="S142" s="10"/>
    </row>
    <row r="143" spans="8:19" x14ac:dyDescent="0.25">
      <c r="I143" s="2">
        <v>12970</v>
      </c>
      <c r="J143" s="10">
        <v>4433.88</v>
      </c>
      <c r="K143" s="10">
        <v>3832.2</v>
      </c>
      <c r="L143" s="10"/>
      <c r="M143" s="10">
        <f>(K143)*0.03</f>
        <v>114.96599999999999</v>
      </c>
      <c r="N143" s="10">
        <f t="shared" ref="N143" si="84">(K143+J143)*0.03</f>
        <v>247.98239999999998</v>
      </c>
      <c r="O143" s="10">
        <f>(K143+J143)*0.03</f>
        <v>247.98239999999998</v>
      </c>
      <c r="Q143" s="10">
        <f t="shared" ref="Q143:Q145" si="85">N143+M143+L143+O143</f>
        <v>610.93079999999998</v>
      </c>
      <c r="S143" s="10">
        <f>(K143+J143)*0.03</f>
        <v>247.98239999999998</v>
      </c>
    </row>
    <row r="144" spans="8:19" x14ac:dyDescent="0.25">
      <c r="H144" t="s">
        <v>23</v>
      </c>
      <c r="I144" s="2">
        <v>13070</v>
      </c>
      <c r="J144" s="10">
        <v>10228.91</v>
      </c>
      <c r="K144" s="10">
        <v>8841.1200000000008</v>
      </c>
      <c r="L144" s="10"/>
      <c r="M144" s="10"/>
      <c r="N144" s="10"/>
      <c r="O144" s="10">
        <f>(K144+J144)*0.03</f>
        <v>572.10089999999991</v>
      </c>
      <c r="Q144" s="10">
        <f t="shared" si="85"/>
        <v>572.10089999999991</v>
      </c>
      <c r="S144" s="10"/>
    </row>
    <row r="145" spans="1:19" x14ac:dyDescent="0.25">
      <c r="H145" t="s">
        <v>34</v>
      </c>
      <c r="I145" s="2">
        <v>13071</v>
      </c>
      <c r="J145" s="10">
        <v>1690.99</v>
      </c>
      <c r="K145" s="10">
        <v>1459.36</v>
      </c>
      <c r="L145" s="10"/>
      <c r="M145" s="10"/>
      <c r="N145" s="10"/>
      <c r="O145" s="10"/>
      <c r="Q145" s="10">
        <f t="shared" si="85"/>
        <v>0</v>
      </c>
      <c r="S145" s="10"/>
    </row>
    <row r="146" spans="1:19" x14ac:dyDescent="0.25">
      <c r="I146" s="2">
        <v>13072</v>
      </c>
      <c r="J146" s="10">
        <v>2134.96</v>
      </c>
      <c r="K146" s="10">
        <v>1845.24</v>
      </c>
      <c r="L146" s="10"/>
      <c r="M146" s="10">
        <f>(K146)*0.03</f>
        <v>55.357199999999999</v>
      </c>
      <c r="N146" s="10">
        <f t="shared" ref="N146" si="86">(K146+J146)*0.03</f>
        <v>119.40599999999999</v>
      </c>
      <c r="O146" s="10">
        <f>(K146+J146)*0.03</f>
        <v>119.40599999999999</v>
      </c>
      <c r="Q146" s="10">
        <f t="shared" ref="Q146" si="87">N146+M146+L146+O146</f>
        <v>294.16919999999999</v>
      </c>
      <c r="S146" s="10">
        <f>(K146+J146)*0.03</f>
        <v>119.40599999999999</v>
      </c>
    </row>
    <row r="147" spans="1:19" x14ac:dyDescent="0.25">
      <c r="I147" s="2">
        <v>13073</v>
      </c>
      <c r="J147" s="10"/>
      <c r="K147" s="10"/>
      <c r="L147" s="10"/>
      <c r="M147" s="10"/>
      <c r="N147" s="10"/>
      <c r="O147" s="10"/>
      <c r="Q147" s="10"/>
      <c r="S147" s="12">
        <v>-120</v>
      </c>
    </row>
    <row r="148" spans="1:19" x14ac:dyDescent="0.25">
      <c r="I148" s="2">
        <v>13102</v>
      </c>
      <c r="J148" s="10">
        <v>1134.8800000000001</v>
      </c>
      <c r="K148" s="10">
        <v>1036</v>
      </c>
      <c r="L148" s="10"/>
      <c r="M148" s="10"/>
      <c r="N148" s="10"/>
      <c r="O148" s="10"/>
      <c r="Q148" s="10"/>
      <c r="S148" s="10"/>
    </row>
    <row r="149" spans="1:19" x14ac:dyDescent="0.25">
      <c r="H149" t="s">
        <v>22</v>
      </c>
      <c r="I149" s="2">
        <v>13159</v>
      </c>
      <c r="J149" s="10"/>
      <c r="K149" s="10"/>
      <c r="L149" s="10"/>
      <c r="M149" s="10"/>
      <c r="N149" s="10"/>
      <c r="O149" s="10"/>
      <c r="Q149" s="10"/>
      <c r="S149" s="12">
        <v>-500</v>
      </c>
    </row>
    <row r="150" spans="1:19" x14ac:dyDescent="0.25">
      <c r="I150" s="2">
        <v>13158</v>
      </c>
      <c r="J150" s="10">
        <v>2527.7600000000002</v>
      </c>
      <c r="K150" s="10">
        <v>2184.7199999999998</v>
      </c>
      <c r="L150" s="10"/>
      <c r="M150" s="10">
        <f>(K150)*0.03</f>
        <v>65.541599999999988</v>
      </c>
      <c r="N150" s="10">
        <f t="shared" ref="N150" si="88">(K150+J150)*0.03</f>
        <v>141.37439999999998</v>
      </c>
      <c r="O150" s="10">
        <f>(K150+J150)*0.03</f>
        <v>141.37439999999998</v>
      </c>
      <c r="Q150" s="10">
        <f t="shared" ref="Q150:Q151" si="89">N150+M150+L150+O150</f>
        <v>348.29039999999998</v>
      </c>
      <c r="S150" s="10">
        <f>(K150+J150)*0.03</f>
        <v>141.37439999999998</v>
      </c>
    </row>
    <row r="151" spans="1:19" x14ac:dyDescent="0.25">
      <c r="I151" s="2">
        <v>13157</v>
      </c>
      <c r="J151" s="10">
        <v>7044.13</v>
      </c>
      <c r="K151" s="10">
        <v>5088.4399999999996</v>
      </c>
      <c r="L151" s="10"/>
      <c r="M151" s="10"/>
      <c r="N151" s="10"/>
      <c r="O151" s="10">
        <f>(K151+J151)*0.03</f>
        <v>363.97709999999995</v>
      </c>
      <c r="Q151" s="10">
        <f t="shared" si="89"/>
        <v>363.97709999999995</v>
      </c>
      <c r="S151" s="10"/>
    </row>
    <row r="152" spans="1:19" x14ac:dyDescent="0.25">
      <c r="I152" s="2">
        <v>13199</v>
      </c>
      <c r="J152" s="10">
        <v>2656.7</v>
      </c>
      <c r="K152" s="10">
        <v>2296.1999999999998</v>
      </c>
      <c r="L152" s="10"/>
      <c r="M152" s="10">
        <f>(K152)*0.03</f>
        <v>68.885999999999996</v>
      </c>
      <c r="N152" s="10">
        <f t="shared" ref="N152" si="90">(K152+J152)*0.03</f>
        <v>148.58699999999999</v>
      </c>
      <c r="O152" s="10">
        <f>(K152+J152)*0.03</f>
        <v>148.58699999999999</v>
      </c>
      <c r="Q152" s="10">
        <f t="shared" ref="Q152" si="91">N152+M152+L152+O152</f>
        <v>366.05999999999995</v>
      </c>
      <c r="S152" s="10">
        <f>(K152+J152)*0.03</f>
        <v>148.58699999999999</v>
      </c>
    </row>
    <row r="153" spans="1:19" x14ac:dyDescent="0.25">
      <c r="I153" s="2">
        <v>13200</v>
      </c>
      <c r="J153" s="10"/>
      <c r="K153" s="10"/>
      <c r="L153" s="10"/>
      <c r="M153" s="10"/>
      <c r="N153" s="10"/>
      <c r="O153" s="10"/>
      <c r="Q153" s="10"/>
      <c r="S153" s="12">
        <v>-145</v>
      </c>
    </row>
    <row r="154" spans="1:19" x14ac:dyDescent="0.25">
      <c r="H154" t="s">
        <v>23</v>
      </c>
      <c r="I154" s="2">
        <v>13201</v>
      </c>
      <c r="J154" s="10">
        <v>1678.66</v>
      </c>
      <c r="K154" s="10">
        <v>1450.92</v>
      </c>
      <c r="L154" s="10"/>
      <c r="M154" s="10"/>
      <c r="N154" s="10"/>
      <c r="O154" s="10">
        <f>(K154+J154)*0.03</f>
        <v>93.8874</v>
      </c>
      <c r="Q154" s="10">
        <f t="shared" ref="Q154" si="92">N154+M154+L154+O154</f>
        <v>93.8874</v>
      </c>
      <c r="S154" s="10"/>
    </row>
    <row r="155" spans="1:19" x14ac:dyDescent="0.25">
      <c r="H155" t="s">
        <v>34</v>
      </c>
      <c r="I155" s="2">
        <v>13202</v>
      </c>
      <c r="J155" s="10">
        <v>6345.36</v>
      </c>
      <c r="K155" s="10">
        <v>5484</v>
      </c>
      <c r="L155" s="10"/>
      <c r="M155" s="10"/>
      <c r="N155" s="10"/>
      <c r="O155" s="10"/>
      <c r="Q155" s="10"/>
      <c r="S155" s="10"/>
    </row>
    <row r="156" spans="1:19" x14ac:dyDescent="0.25">
      <c r="I156" s="2">
        <v>13330</v>
      </c>
      <c r="J156" s="10">
        <v>2227.77</v>
      </c>
      <c r="K156" s="10">
        <v>1925.52</v>
      </c>
      <c r="L156" s="10"/>
      <c r="M156" s="10"/>
      <c r="N156" s="10"/>
      <c r="O156" s="10">
        <f>(K156+J156)*0.03</f>
        <v>124.59869999999999</v>
      </c>
      <c r="Q156" s="10">
        <f t="shared" ref="Q156:Q157" si="93">N156+M156+L156+O156</f>
        <v>124.59869999999999</v>
      </c>
      <c r="S156" s="10"/>
    </row>
    <row r="157" spans="1:19" x14ac:dyDescent="0.25">
      <c r="I157" s="2">
        <v>13331</v>
      </c>
      <c r="J157" s="10">
        <v>2975.83</v>
      </c>
      <c r="K157" s="10">
        <v>2571</v>
      </c>
      <c r="L157" s="10"/>
      <c r="M157" s="10">
        <f>(K157)*0.03</f>
        <v>77.13</v>
      </c>
      <c r="N157" s="10">
        <f t="shared" ref="N157" si="94">(K157+J157)*0.03</f>
        <v>166.4049</v>
      </c>
      <c r="O157" s="10">
        <f>(K157+J157)*0.03</f>
        <v>166.4049</v>
      </c>
      <c r="Q157" s="10">
        <f t="shared" si="93"/>
        <v>409.93979999999999</v>
      </c>
      <c r="S157" s="10">
        <f>(K157+J157)*0.03</f>
        <v>166.4049</v>
      </c>
    </row>
    <row r="158" spans="1:19" x14ac:dyDescent="0.25">
      <c r="H158" s="19" t="s">
        <v>31</v>
      </c>
      <c r="I158" s="16" t="s">
        <v>41</v>
      </c>
      <c r="J158" s="10"/>
      <c r="K158" s="10"/>
      <c r="L158" s="10"/>
      <c r="M158" s="10"/>
      <c r="N158" s="10"/>
      <c r="O158" s="10"/>
      <c r="Q158" s="12">
        <v>742</v>
      </c>
      <c r="S158" s="10"/>
    </row>
    <row r="159" spans="1:19" x14ac:dyDescent="0.25">
      <c r="A159" t="s">
        <v>43</v>
      </c>
      <c r="I159" s="2">
        <v>13486</v>
      </c>
      <c r="J159" s="10"/>
      <c r="K159" s="10"/>
      <c r="L159" s="10"/>
      <c r="M159" s="10"/>
      <c r="N159" s="10"/>
      <c r="O159" s="10"/>
      <c r="Q159" s="12">
        <v>-8430.42</v>
      </c>
      <c r="S159" s="10"/>
    </row>
    <row r="160" spans="1:19" x14ac:dyDescent="0.25">
      <c r="A160" s="20" t="s">
        <v>59</v>
      </c>
      <c r="B160" s="20" t="s">
        <v>48</v>
      </c>
      <c r="C160" s="20" t="s">
        <v>49</v>
      </c>
      <c r="I160" s="2"/>
      <c r="J160" s="10"/>
      <c r="K160" s="10"/>
      <c r="L160" s="10"/>
      <c r="M160" s="10"/>
      <c r="N160" s="10"/>
      <c r="O160" s="10"/>
      <c r="Q160" s="12"/>
      <c r="S160" s="10"/>
    </row>
    <row r="161" spans="1:19" x14ac:dyDescent="0.25">
      <c r="A161" s="2">
        <v>4570</v>
      </c>
      <c r="B161" s="2"/>
      <c r="C161" s="2"/>
      <c r="H161" t="s">
        <v>34</v>
      </c>
      <c r="I161" s="2">
        <v>13487</v>
      </c>
      <c r="J161" s="10">
        <v>882.86</v>
      </c>
      <c r="K161" s="10">
        <v>762</v>
      </c>
      <c r="L161" s="10"/>
      <c r="M161" s="10"/>
      <c r="N161" s="10"/>
      <c r="O161" s="10"/>
      <c r="Q161" s="10"/>
      <c r="S161" s="10"/>
    </row>
    <row r="162" spans="1:19" x14ac:dyDescent="0.25">
      <c r="A162" s="2">
        <f>A161+B162-C162</f>
        <v>3840</v>
      </c>
      <c r="B162" s="2"/>
      <c r="C162" s="2">
        <v>730</v>
      </c>
      <c r="D162" t="s">
        <v>44</v>
      </c>
      <c r="H162" t="s">
        <v>23</v>
      </c>
      <c r="I162" s="2">
        <v>13488</v>
      </c>
      <c r="J162" s="10">
        <v>8942.44</v>
      </c>
      <c r="K162" s="10">
        <v>7729.2</v>
      </c>
      <c r="L162" s="10"/>
      <c r="M162" s="10"/>
      <c r="N162" s="10"/>
      <c r="O162" s="10">
        <f>(K162+J162)*0.03</f>
        <v>500.14919999999995</v>
      </c>
      <c r="Q162" s="10">
        <f t="shared" ref="Q162:Q165" si="95">N162+M162+L162+O162</f>
        <v>500.14919999999995</v>
      </c>
      <c r="S162" s="10"/>
    </row>
    <row r="163" spans="1:19" x14ac:dyDescent="0.25">
      <c r="A163" s="2">
        <f>A162+B163-C163</f>
        <v>4196</v>
      </c>
      <c r="B163" s="2">
        <v>356</v>
      </c>
      <c r="C163" s="2"/>
      <c r="D163" t="s">
        <v>46</v>
      </c>
      <c r="I163" s="2">
        <v>13489</v>
      </c>
      <c r="J163" s="10">
        <v>4261.74</v>
      </c>
      <c r="K163" s="10">
        <v>3683.28</v>
      </c>
      <c r="L163" s="10"/>
      <c r="M163" s="10">
        <f>(K163)*0.03</f>
        <v>110.4984</v>
      </c>
      <c r="N163" s="10">
        <f t="shared" ref="N163" si="96">(K163+J163)*0.03</f>
        <v>238.35060000000001</v>
      </c>
      <c r="O163" s="10">
        <f>(K163+J163)*0.03</f>
        <v>238.35060000000001</v>
      </c>
      <c r="Q163" s="10">
        <f t="shared" si="95"/>
        <v>587.19960000000003</v>
      </c>
      <c r="S163" s="10">
        <f>(K163+J163)*0.03</f>
        <v>238.35060000000001</v>
      </c>
    </row>
    <row r="164" spans="1:19" x14ac:dyDescent="0.25">
      <c r="A164" s="2">
        <f>A163+B164-C164</f>
        <v>3701</v>
      </c>
      <c r="B164" s="2"/>
      <c r="C164" s="2">
        <v>495</v>
      </c>
      <c r="D164" t="s">
        <v>57</v>
      </c>
      <c r="H164" t="s">
        <v>42</v>
      </c>
      <c r="I164" s="2">
        <v>13528</v>
      </c>
      <c r="J164" s="10"/>
      <c r="K164" s="10">
        <v>500</v>
      </c>
      <c r="L164" s="10"/>
      <c r="M164" s="10"/>
      <c r="N164" s="10"/>
      <c r="O164" s="10"/>
      <c r="Q164" s="10"/>
      <c r="S164" s="10"/>
    </row>
    <row r="165" spans="1:19" x14ac:dyDescent="0.25">
      <c r="A165" s="2">
        <f t="shared" ref="A165:A177" si="97">A164+B165-C165</f>
        <v>3494</v>
      </c>
      <c r="B165" s="2"/>
      <c r="C165" s="2">
        <v>207</v>
      </c>
      <c r="D165" t="s">
        <v>58</v>
      </c>
      <c r="H165" t="s">
        <v>23</v>
      </c>
      <c r="I165" s="2">
        <v>13614</v>
      </c>
      <c r="J165" s="10">
        <v>3843.67</v>
      </c>
      <c r="K165" s="10">
        <v>3322.2</v>
      </c>
      <c r="L165" s="10"/>
      <c r="M165" s="10"/>
      <c r="N165" s="10"/>
      <c r="O165" s="10">
        <f>(K165+J165)*0.03</f>
        <v>214.9761</v>
      </c>
      <c r="Q165" s="10">
        <f t="shared" si="95"/>
        <v>214.9761</v>
      </c>
      <c r="S165" s="10"/>
    </row>
    <row r="166" spans="1:19" x14ac:dyDescent="0.25">
      <c r="A166" s="2">
        <f t="shared" si="97"/>
        <v>3724</v>
      </c>
      <c r="B166" s="2">
        <v>230</v>
      </c>
      <c r="C166" s="2"/>
      <c r="D166" t="s">
        <v>46</v>
      </c>
      <c r="I166" s="2">
        <v>13615</v>
      </c>
      <c r="J166" s="10">
        <v>2537.09</v>
      </c>
      <c r="K166" s="10">
        <v>2192.8200000000002</v>
      </c>
      <c r="L166" s="10"/>
      <c r="M166" s="10">
        <f>(K166)*0.03</f>
        <v>65.784599999999998</v>
      </c>
      <c r="N166" s="10">
        <f t="shared" ref="N166" si="98">(K166+J166)*0.03</f>
        <v>141.8973</v>
      </c>
      <c r="O166" s="10">
        <f>(K166+J166)*0.03</f>
        <v>141.8973</v>
      </c>
      <c r="Q166" s="10">
        <f t="shared" ref="Q166" si="99">N166+M166+L166+O166</f>
        <v>349.57920000000001</v>
      </c>
      <c r="S166" s="10">
        <f>(K166+J166)*0.03</f>
        <v>141.8973</v>
      </c>
    </row>
    <row r="167" spans="1:19" x14ac:dyDescent="0.25">
      <c r="A167" s="2">
        <f t="shared" si="97"/>
        <v>5839</v>
      </c>
      <c r="B167" s="2">
        <v>2115</v>
      </c>
      <c r="C167" s="2"/>
      <c r="D167" t="s">
        <v>46</v>
      </c>
      <c r="H167" t="s">
        <v>34</v>
      </c>
      <c r="I167" s="2">
        <v>13616</v>
      </c>
      <c r="J167" s="10">
        <v>583.04</v>
      </c>
      <c r="K167" s="10">
        <v>504</v>
      </c>
      <c r="L167" s="10"/>
      <c r="M167" s="10"/>
      <c r="N167" s="10"/>
      <c r="O167" s="10"/>
      <c r="Q167" s="10"/>
      <c r="S167" s="10"/>
    </row>
    <row r="168" spans="1:19" x14ac:dyDescent="0.25">
      <c r="A168" s="2">
        <f t="shared" si="97"/>
        <v>5329</v>
      </c>
      <c r="B168" s="2"/>
      <c r="C168" s="2">
        <v>510</v>
      </c>
      <c r="D168" t="s">
        <v>60</v>
      </c>
      <c r="H168" t="s">
        <v>22</v>
      </c>
      <c r="I168" s="2">
        <v>13622</v>
      </c>
      <c r="J168" s="10"/>
      <c r="K168" s="10"/>
      <c r="L168" s="10"/>
      <c r="M168" s="10"/>
      <c r="N168" s="10"/>
      <c r="O168" s="10"/>
      <c r="Q168" s="10"/>
      <c r="S168" s="12">
        <v>-200</v>
      </c>
    </row>
    <row r="169" spans="1:19" x14ac:dyDescent="0.25">
      <c r="A169" s="2">
        <f t="shared" si="97"/>
        <v>7689</v>
      </c>
      <c r="B169" s="2">
        <v>2360</v>
      </c>
      <c r="C169" s="2"/>
      <c r="H169" t="s">
        <v>23</v>
      </c>
      <c r="I169" s="2">
        <v>13963</v>
      </c>
      <c r="J169" s="10">
        <v>4706.57</v>
      </c>
      <c r="K169" s="10">
        <v>4068</v>
      </c>
      <c r="L169" s="10"/>
      <c r="M169" s="10"/>
      <c r="N169" s="10"/>
      <c r="O169" s="10">
        <f>(K169+J169)*0.03</f>
        <v>263.2371</v>
      </c>
      <c r="Q169" s="10">
        <f t="shared" ref="Q169" si="100">N169+M169+L169+O169</f>
        <v>263.2371</v>
      </c>
      <c r="S169" s="10"/>
    </row>
    <row r="170" spans="1:19" x14ac:dyDescent="0.25">
      <c r="A170" s="2">
        <f t="shared" si="97"/>
        <v>7689</v>
      </c>
      <c r="B170" s="2"/>
      <c r="C170" s="2"/>
      <c r="H170" t="s">
        <v>34</v>
      </c>
      <c r="I170" s="2">
        <v>13970</v>
      </c>
      <c r="J170" s="10">
        <v>699.6</v>
      </c>
      <c r="K170" s="10">
        <v>604.79999999999995</v>
      </c>
      <c r="L170" s="10"/>
      <c r="M170" s="10"/>
      <c r="N170" s="10"/>
      <c r="O170" s="10"/>
      <c r="Q170" s="10"/>
      <c r="S170" s="10"/>
    </row>
    <row r="171" spans="1:19" x14ac:dyDescent="0.25">
      <c r="A171" s="2">
        <f t="shared" si="97"/>
        <v>7185</v>
      </c>
      <c r="B171" s="2"/>
      <c r="C171" s="2">
        <v>504</v>
      </c>
      <c r="D171" t="s">
        <v>62</v>
      </c>
      <c r="I171" s="2">
        <v>13971</v>
      </c>
      <c r="J171" s="10">
        <v>2646.82</v>
      </c>
      <c r="K171" s="10">
        <v>2287.62</v>
      </c>
      <c r="L171" s="10"/>
      <c r="M171" s="10">
        <f>(K171)*0.03</f>
        <v>68.628599999999992</v>
      </c>
      <c r="N171" s="10">
        <f t="shared" ref="N171" si="101">(K171+J171)*0.03</f>
        <v>148.03320000000002</v>
      </c>
      <c r="O171" s="10">
        <f>(K171+J171)*0.03</f>
        <v>148.03320000000002</v>
      </c>
      <c r="Q171" s="10">
        <f>N171+M171+L171+O171</f>
        <v>364.69500000000005</v>
      </c>
      <c r="S171" s="10">
        <f>(K171+J171)*0.03</f>
        <v>148.03320000000002</v>
      </c>
    </row>
    <row r="172" spans="1:19" x14ac:dyDescent="0.25">
      <c r="A172" s="2">
        <f t="shared" si="97"/>
        <v>6793</v>
      </c>
      <c r="B172" s="2"/>
      <c r="C172" s="2">
        <v>392</v>
      </c>
      <c r="D172" t="s">
        <v>63</v>
      </c>
      <c r="H172" t="s">
        <v>45</v>
      </c>
      <c r="I172" s="2">
        <v>13972</v>
      </c>
      <c r="J172" s="10"/>
      <c r="K172" s="10">
        <v>1500</v>
      </c>
      <c r="L172" s="10"/>
      <c r="M172" s="10"/>
      <c r="N172" s="10"/>
      <c r="O172" s="10"/>
      <c r="Q172" s="10"/>
      <c r="S172" s="10"/>
    </row>
    <row r="173" spans="1:19" x14ac:dyDescent="0.25">
      <c r="A173" s="2">
        <f t="shared" si="97"/>
        <v>6610</v>
      </c>
      <c r="B173" s="2"/>
      <c r="C173" s="2">
        <v>183</v>
      </c>
      <c r="D173" t="s">
        <v>71</v>
      </c>
      <c r="H173" t="s">
        <v>23</v>
      </c>
      <c r="I173" s="2">
        <v>13973</v>
      </c>
      <c r="J173" s="10">
        <v>5530.17</v>
      </c>
      <c r="K173" s="10">
        <v>4779.8999999999996</v>
      </c>
      <c r="L173" s="10"/>
      <c r="M173" s="10"/>
      <c r="N173" s="10"/>
      <c r="O173" s="10">
        <f>(K173+J173)*0.03</f>
        <v>309.3021</v>
      </c>
      <c r="Q173" s="10">
        <f t="shared" ref="Q173" si="102">N173+M173+L173+O173</f>
        <v>309.3021</v>
      </c>
      <c r="S173" s="10"/>
    </row>
    <row r="174" spans="1:19" x14ac:dyDescent="0.25">
      <c r="A174" s="36">
        <f>A173+B174-C174</f>
        <v>6514</v>
      </c>
      <c r="B174" s="2"/>
      <c r="C174" s="2">
        <v>96</v>
      </c>
      <c r="D174" t="s">
        <v>73</v>
      </c>
      <c r="H174" t="s">
        <v>34</v>
      </c>
      <c r="I174" s="2">
        <v>13974</v>
      </c>
      <c r="J174" s="10">
        <v>1982.69</v>
      </c>
      <c r="K174" s="10">
        <v>1713.6</v>
      </c>
      <c r="L174" s="10"/>
      <c r="M174" s="10"/>
      <c r="N174" s="10"/>
      <c r="O174" s="10"/>
      <c r="Q174" s="10"/>
      <c r="S174" s="10"/>
    </row>
    <row r="175" spans="1:19" x14ac:dyDescent="0.25">
      <c r="A175" s="36">
        <f t="shared" si="97"/>
        <v>6424</v>
      </c>
      <c r="B175" s="5"/>
      <c r="C175" s="34">
        <v>90</v>
      </c>
      <c r="I175" s="2">
        <v>13975</v>
      </c>
      <c r="J175" s="10">
        <v>3117.91</v>
      </c>
      <c r="K175" s="10">
        <v>2694.84</v>
      </c>
      <c r="L175" s="10"/>
      <c r="M175" s="10">
        <f>(K175)*0.03</f>
        <v>80.845200000000006</v>
      </c>
      <c r="N175" s="10">
        <f t="shared" ref="N175" si="103">(K175+J175)*0.03</f>
        <v>174.38249999999999</v>
      </c>
      <c r="O175" s="10">
        <f>(K175+J175)*0.03</f>
        <v>174.38249999999999</v>
      </c>
      <c r="Q175" s="10">
        <f>N175+M175+L175+O175</f>
        <v>429.61019999999996</v>
      </c>
      <c r="S175" s="10">
        <f>(K175+J175)*0.03</f>
        <v>174.38249999999999</v>
      </c>
    </row>
    <row r="176" spans="1:19" x14ac:dyDescent="0.25">
      <c r="A176" s="36">
        <f t="shared" si="97"/>
        <v>6424</v>
      </c>
      <c r="B176" s="5"/>
      <c r="C176" s="5"/>
      <c r="H176" t="s">
        <v>22</v>
      </c>
      <c r="I176" s="2">
        <v>14120</v>
      </c>
      <c r="J176" s="10"/>
      <c r="K176" s="10"/>
      <c r="L176" s="10"/>
      <c r="M176" s="10"/>
      <c r="N176" s="10"/>
      <c r="O176" s="10"/>
      <c r="Q176" s="10"/>
      <c r="S176" s="12">
        <v>-1300</v>
      </c>
    </row>
    <row r="177" spans="1:19" x14ac:dyDescent="0.25">
      <c r="A177" s="36">
        <f t="shared" si="97"/>
        <v>6424</v>
      </c>
      <c r="B177" s="5"/>
      <c r="C177" s="5"/>
      <c r="H177" t="s">
        <v>23</v>
      </c>
      <c r="I177" s="2">
        <v>14121</v>
      </c>
      <c r="J177" s="10">
        <v>4282.95</v>
      </c>
      <c r="K177" s="10">
        <v>3701.88</v>
      </c>
      <c r="L177" s="10"/>
      <c r="M177" s="10"/>
      <c r="N177" s="10"/>
      <c r="O177" s="10">
        <f>(K177+J177)*0.03</f>
        <v>239.54489999999998</v>
      </c>
      <c r="Q177" s="10">
        <f t="shared" ref="Q177" si="104">N177+M177+L177+O177</f>
        <v>239.54489999999998</v>
      </c>
      <c r="S177" s="10"/>
    </row>
    <row r="178" spans="1:19" x14ac:dyDescent="0.25">
      <c r="A178" s="5"/>
      <c r="B178" s="5"/>
      <c r="C178" s="5"/>
      <c r="I178" s="2">
        <v>14127</v>
      </c>
      <c r="J178" s="10">
        <v>1490.54</v>
      </c>
      <c r="K178" s="10">
        <v>1288.32</v>
      </c>
      <c r="L178" s="10"/>
      <c r="M178" s="10">
        <f>(K178)*0.03</f>
        <v>38.6496</v>
      </c>
      <c r="N178" s="10">
        <f t="shared" ref="N178" si="105">(K178+J178)*0.03</f>
        <v>83.365799999999993</v>
      </c>
      <c r="O178" s="10">
        <f>(K178+J178)*0.03</f>
        <v>83.365799999999993</v>
      </c>
      <c r="Q178" s="10">
        <f>N178+M178+L178+O178</f>
        <v>205.38119999999998</v>
      </c>
      <c r="S178" s="10">
        <f>(K178+J178)*0.03</f>
        <v>83.365799999999993</v>
      </c>
    </row>
    <row r="179" spans="1:19" x14ac:dyDescent="0.25">
      <c r="A179" s="5"/>
      <c r="B179" s="5"/>
      <c r="C179" s="5"/>
      <c r="H179" t="s">
        <v>23</v>
      </c>
      <c r="I179" s="2">
        <v>14202</v>
      </c>
      <c r="J179" s="10">
        <v>5726.3</v>
      </c>
      <c r="K179" s="10">
        <v>4949.3999999999996</v>
      </c>
      <c r="L179" s="10"/>
      <c r="M179" s="10"/>
      <c r="N179" s="10"/>
      <c r="O179" s="10">
        <f>(K179+J179)*0.03</f>
        <v>320.27100000000002</v>
      </c>
      <c r="Q179" s="10">
        <f t="shared" ref="Q179" si="106">N179+M179+L179+O179</f>
        <v>320.27100000000002</v>
      </c>
      <c r="S179" s="10"/>
    </row>
    <row r="180" spans="1:19" x14ac:dyDescent="0.25">
      <c r="A180" s="5"/>
      <c r="B180" s="5"/>
      <c r="C180" s="5"/>
      <c r="H180" t="s">
        <v>34</v>
      </c>
      <c r="I180" s="2">
        <v>14203</v>
      </c>
      <c r="J180" s="10">
        <v>664.7</v>
      </c>
      <c r="K180" s="10">
        <v>574.55999999999995</v>
      </c>
      <c r="L180" s="10"/>
      <c r="M180" s="10"/>
      <c r="N180" s="10"/>
      <c r="O180" s="10"/>
      <c r="Q180" s="10"/>
      <c r="S180" s="10"/>
    </row>
    <row r="181" spans="1:19" x14ac:dyDescent="0.25">
      <c r="A181" s="5"/>
      <c r="B181" s="5"/>
      <c r="C181" s="5"/>
      <c r="I181" s="2">
        <v>14204</v>
      </c>
      <c r="J181" s="10">
        <v>3119.94</v>
      </c>
      <c r="K181" s="10">
        <v>2696.58</v>
      </c>
      <c r="L181" s="10"/>
      <c r="M181" s="10">
        <f>(K181)*0.03</f>
        <v>80.89739999999999</v>
      </c>
      <c r="N181" s="10">
        <f t="shared" ref="N181" si="107">(K181+J181)*0.03</f>
        <v>174.4956</v>
      </c>
      <c r="O181" s="10">
        <f>(K181+J181)*0.03</f>
        <v>174.4956</v>
      </c>
      <c r="Q181" s="10">
        <f>N181+M181+L181+O181</f>
        <v>429.8886</v>
      </c>
      <c r="S181" s="10">
        <f>(K181+J181)*0.03</f>
        <v>174.4956</v>
      </c>
    </row>
    <row r="182" spans="1:19" x14ac:dyDescent="0.25">
      <c r="A182" s="5"/>
      <c r="B182" s="5"/>
      <c r="C182" s="5"/>
      <c r="H182" t="s">
        <v>34</v>
      </c>
      <c r="I182" s="39">
        <v>14297</v>
      </c>
      <c r="J182" s="10">
        <f>K182*1.1569</f>
        <v>128.277072</v>
      </c>
      <c r="K182" s="10">
        <v>110.88</v>
      </c>
      <c r="L182" s="10"/>
      <c r="M182" s="10"/>
      <c r="N182" s="10"/>
      <c r="O182" s="10"/>
      <c r="Q182" s="10"/>
      <c r="S182" s="10"/>
    </row>
    <row r="183" spans="1:19" x14ac:dyDescent="0.25">
      <c r="A183" s="5"/>
      <c r="B183" s="5"/>
      <c r="C183" s="5"/>
      <c r="H183" t="s">
        <v>23</v>
      </c>
      <c r="I183" s="40"/>
      <c r="J183" s="10">
        <f t="shared" ref="J183:J184" si="108">K183*1.1569</f>
        <v>2902.1993400000001</v>
      </c>
      <c r="K183" s="10">
        <v>2508.6</v>
      </c>
      <c r="L183" s="10"/>
      <c r="M183" s="10"/>
      <c r="N183" s="10"/>
      <c r="O183" s="10">
        <f>(K183+J183)*0.03</f>
        <v>162.32398019999999</v>
      </c>
      <c r="Q183" s="10">
        <f t="shared" ref="Q183" si="109">N183+M183+L183+O183</f>
        <v>162.32398019999999</v>
      </c>
      <c r="S183" s="10"/>
    </row>
    <row r="184" spans="1:19" x14ac:dyDescent="0.25">
      <c r="A184" s="5"/>
      <c r="B184" s="5"/>
      <c r="C184" s="5"/>
      <c r="H184" t="s">
        <v>47</v>
      </c>
      <c r="I184" s="42"/>
      <c r="J184" s="10">
        <f t="shared" si="108"/>
        <v>2735.628878</v>
      </c>
      <c r="K184" s="10">
        <v>2364.62</v>
      </c>
      <c r="L184" s="10"/>
      <c r="M184" s="10">
        <f>(K184)*0.03</f>
        <v>70.938599999999994</v>
      </c>
      <c r="N184" s="10">
        <f t="shared" ref="N184" si="110">(K184+J184)*0.03</f>
        <v>153.00746634000001</v>
      </c>
      <c r="O184" s="10">
        <f>(K184+J184)*0.03</f>
        <v>153.00746634000001</v>
      </c>
      <c r="Q184" s="10">
        <f>N184+M184+L184+O184</f>
        <v>376.95353268000002</v>
      </c>
      <c r="S184" s="10">
        <f>(K184+J184)*0.03</f>
        <v>153.00746634000001</v>
      </c>
    </row>
    <row r="185" spans="1:19" x14ac:dyDescent="0.25">
      <c r="A185" s="5"/>
      <c r="B185" s="5"/>
      <c r="C185" s="5"/>
      <c r="H185" t="s">
        <v>22</v>
      </c>
      <c r="I185" s="2">
        <v>14399</v>
      </c>
      <c r="J185" s="10"/>
      <c r="K185" s="10"/>
      <c r="L185" s="10"/>
      <c r="M185" s="10"/>
      <c r="N185" s="10"/>
      <c r="O185" s="10"/>
      <c r="Q185" s="12">
        <v>-4740.3999999999996</v>
      </c>
      <c r="S185" s="10"/>
    </row>
    <row r="186" spans="1:19" x14ac:dyDescent="0.25">
      <c r="A186" s="5"/>
      <c r="B186" s="5"/>
      <c r="C186" s="5"/>
      <c r="H186" t="s">
        <v>34</v>
      </c>
      <c r="I186" s="2">
        <v>14400</v>
      </c>
      <c r="J186" s="10">
        <v>2367.48</v>
      </c>
      <c r="K186" s="10">
        <v>2046.24</v>
      </c>
      <c r="L186" s="10"/>
      <c r="M186" s="10"/>
      <c r="N186" s="10"/>
      <c r="O186" s="10"/>
      <c r="Q186" s="10"/>
      <c r="S186" s="10"/>
    </row>
    <row r="187" spans="1:19" x14ac:dyDescent="0.25">
      <c r="A187" s="5"/>
      <c r="B187" s="5"/>
      <c r="C187" s="5"/>
      <c r="I187" s="2">
        <v>14398</v>
      </c>
      <c r="J187" s="10">
        <v>6855.89</v>
      </c>
      <c r="K187" s="10">
        <v>5925.72</v>
      </c>
      <c r="L187" s="10"/>
      <c r="M187" s="10"/>
      <c r="N187" s="10"/>
      <c r="O187" s="10">
        <f>(K187+J187)*0.03</f>
        <v>383.44830000000002</v>
      </c>
      <c r="Q187" s="10">
        <f t="shared" ref="Q187" si="111">N187+M187+L187+O187</f>
        <v>383.44830000000002</v>
      </c>
      <c r="S187" s="10"/>
    </row>
    <row r="188" spans="1:19" x14ac:dyDescent="0.25">
      <c r="A188" s="5"/>
      <c r="B188" s="5"/>
      <c r="C188" s="5"/>
      <c r="I188" s="2">
        <v>14397</v>
      </c>
      <c r="J188" s="10">
        <v>1546.69</v>
      </c>
      <c r="K188" s="10">
        <v>1336.8</v>
      </c>
      <c r="L188" s="10"/>
      <c r="M188" s="10">
        <f>(K188)*0.03</f>
        <v>40.103999999999999</v>
      </c>
      <c r="N188" s="10">
        <f t="shared" ref="N188" si="112">(K188+J188)*0.03</f>
        <v>86.504699999999985</v>
      </c>
      <c r="O188" s="10">
        <f>(K188+J188)*0.03</f>
        <v>86.504699999999985</v>
      </c>
      <c r="Q188" s="10">
        <f>N188+M188+L188+O188</f>
        <v>213.11339999999996</v>
      </c>
      <c r="S188" s="10">
        <f>(K188+J188)*0.03</f>
        <v>86.504699999999985</v>
      </c>
    </row>
    <row r="189" spans="1:19" x14ac:dyDescent="0.25">
      <c r="A189" s="5"/>
      <c r="B189" s="5"/>
      <c r="C189" s="5"/>
      <c r="H189" t="s">
        <v>34</v>
      </c>
      <c r="I189" s="2">
        <v>14542</v>
      </c>
      <c r="J189" s="10">
        <v>1994.26</v>
      </c>
      <c r="K189" s="10">
        <v>1723.68</v>
      </c>
      <c r="L189" s="10"/>
      <c r="M189" s="10"/>
      <c r="N189" s="10"/>
      <c r="O189" s="10"/>
      <c r="Q189" s="10"/>
      <c r="S189" s="10"/>
    </row>
    <row r="190" spans="1:19" x14ac:dyDescent="0.25">
      <c r="A190" s="5"/>
      <c r="B190" s="5"/>
      <c r="C190" s="5"/>
      <c r="H190" t="s">
        <v>23</v>
      </c>
      <c r="I190" s="2">
        <v>14541</v>
      </c>
      <c r="J190" s="10">
        <v>3153.37</v>
      </c>
      <c r="K190" s="10">
        <v>2725.56</v>
      </c>
      <c r="L190" s="10"/>
      <c r="M190" s="10"/>
      <c r="N190" s="10"/>
      <c r="O190" s="10">
        <f>(K190+J190)*0.03</f>
        <v>176.36789999999999</v>
      </c>
      <c r="Q190" s="10">
        <f t="shared" ref="Q190" si="113">N190+M190+L190+O190</f>
        <v>176.36789999999999</v>
      </c>
      <c r="S190" s="10"/>
    </row>
    <row r="191" spans="1:19" x14ac:dyDescent="0.25">
      <c r="A191" s="5"/>
      <c r="B191" s="5"/>
      <c r="C191" s="5"/>
      <c r="I191" s="2">
        <v>14540</v>
      </c>
      <c r="J191" s="10">
        <v>728.22</v>
      </c>
      <c r="K191" s="10">
        <v>629.4</v>
      </c>
      <c r="L191" s="10"/>
      <c r="M191" s="10">
        <f>(K191)*0.03</f>
        <v>18.881999999999998</v>
      </c>
      <c r="N191" s="10">
        <f t="shared" ref="N191" si="114">(K191+J191)*0.03</f>
        <v>40.728599999999993</v>
      </c>
      <c r="O191" s="10">
        <f>(K191+J191)*0.03</f>
        <v>40.728599999999993</v>
      </c>
      <c r="Q191" s="10">
        <f>N191+M191+L191+O191</f>
        <v>100.33919999999998</v>
      </c>
      <c r="S191" s="10">
        <f>(K191+J191)*0.03</f>
        <v>40.728599999999993</v>
      </c>
    </row>
    <row r="192" spans="1:19" x14ac:dyDescent="0.25">
      <c r="I192" s="2">
        <v>14676</v>
      </c>
      <c r="J192" s="10">
        <v>1124.6300000000001</v>
      </c>
      <c r="K192" s="10">
        <v>971.94</v>
      </c>
      <c r="L192" s="10"/>
      <c r="M192" s="10">
        <f>(K192)*0.03</f>
        <v>29.158200000000001</v>
      </c>
      <c r="N192" s="10">
        <f t="shared" ref="N192" si="115">(K192+J192)*0.03</f>
        <v>62.897100000000002</v>
      </c>
      <c r="O192" s="10">
        <f>(K192+J192)*0.03</f>
        <v>62.897100000000002</v>
      </c>
      <c r="Q192" s="10">
        <f>N192+M192+L192+O192</f>
        <v>154.95240000000001</v>
      </c>
      <c r="S192" s="10">
        <f>(K192+J192)*0.03</f>
        <v>62.897100000000002</v>
      </c>
    </row>
    <row r="193" spans="8:19" x14ac:dyDescent="0.25">
      <c r="H193" t="s">
        <v>23</v>
      </c>
      <c r="I193" s="2">
        <v>14677</v>
      </c>
      <c r="J193" s="10">
        <v>7828.58</v>
      </c>
      <c r="K193" s="10">
        <v>6766.44</v>
      </c>
      <c r="L193" s="10"/>
      <c r="M193" s="10"/>
      <c r="N193" s="10"/>
      <c r="O193" s="10">
        <f>(K193+J193)*0.03</f>
        <v>437.85059999999999</v>
      </c>
      <c r="Q193" s="10">
        <f t="shared" ref="Q193" si="116">N193+M193+L193+O193</f>
        <v>437.85059999999999</v>
      </c>
      <c r="S193" s="10"/>
    </row>
    <row r="194" spans="8:19" x14ac:dyDescent="0.25">
      <c r="H194" t="s">
        <v>34</v>
      </c>
      <c r="I194" s="2">
        <v>14678</v>
      </c>
      <c r="J194" s="10">
        <v>792.95</v>
      </c>
      <c r="K194" s="10">
        <v>685.44</v>
      </c>
      <c r="L194" s="10"/>
      <c r="M194" s="10"/>
      <c r="N194" s="10"/>
      <c r="O194" s="10"/>
      <c r="Q194" s="10"/>
      <c r="S194" s="10"/>
    </row>
    <row r="195" spans="8:19" x14ac:dyDescent="0.25">
      <c r="I195" s="2">
        <v>14708</v>
      </c>
      <c r="J195" s="10"/>
      <c r="K195" s="10"/>
      <c r="L195" s="10"/>
      <c r="M195" s="10"/>
      <c r="N195" s="10"/>
      <c r="O195" s="10"/>
      <c r="Q195" s="10"/>
      <c r="S195" s="12">
        <v>-1200</v>
      </c>
    </row>
    <row r="196" spans="8:19" x14ac:dyDescent="0.25">
      <c r="H196" t="s">
        <v>34</v>
      </c>
      <c r="I196" s="2">
        <v>14773</v>
      </c>
      <c r="J196" s="10">
        <v>1335.32</v>
      </c>
      <c r="K196" s="10">
        <v>1154.1600000000001</v>
      </c>
      <c r="L196" s="10"/>
      <c r="M196" s="10"/>
      <c r="N196" s="10"/>
      <c r="O196" s="10"/>
      <c r="Q196" s="10"/>
      <c r="S196" s="10"/>
    </row>
    <row r="197" spans="8:19" x14ac:dyDescent="0.25">
      <c r="I197" s="2">
        <v>14774</v>
      </c>
      <c r="J197" s="10">
        <v>3027.15</v>
      </c>
      <c r="K197" s="10">
        <v>2616.36</v>
      </c>
      <c r="L197" s="10"/>
      <c r="M197" s="10">
        <f>(K197)*0.03</f>
        <v>78.490800000000007</v>
      </c>
      <c r="N197" s="10">
        <f t="shared" ref="N197" si="117">(K197+J197)*0.03</f>
        <v>169.30529999999999</v>
      </c>
      <c r="O197" s="10">
        <f>(K197+J197)*0.03</f>
        <v>169.30529999999999</v>
      </c>
      <c r="Q197" s="10">
        <f>N197+M197+L197+O197</f>
        <v>417.10140000000001</v>
      </c>
      <c r="S197" s="10">
        <f>(K197+J197)*0.03</f>
        <v>169.30529999999999</v>
      </c>
    </row>
    <row r="198" spans="8:19" x14ac:dyDescent="0.25">
      <c r="H198" t="s">
        <v>23</v>
      </c>
      <c r="I198" s="2">
        <v>14775</v>
      </c>
      <c r="J198" s="10">
        <v>3882.86</v>
      </c>
      <c r="K198" s="10">
        <v>3356.1</v>
      </c>
      <c r="L198" s="10"/>
      <c r="M198" s="10"/>
      <c r="N198" s="10"/>
      <c r="O198" s="10">
        <f>(K198+J198)*0.03</f>
        <v>217.1688</v>
      </c>
      <c r="Q198" s="10">
        <f t="shared" ref="Q198" si="118">N198+M198+L198+O198</f>
        <v>217.1688</v>
      </c>
      <c r="S198" s="10"/>
    </row>
    <row r="199" spans="8:19" x14ac:dyDescent="0.25">
      <c r="H199" t="s">
        <v>23</v>
      </c>
      <c r="I199" s="2">
        <v>14825</v>
      </c>
      <c r="J199" s="10">
        <v>11013.36</v>
      </c>
      <c r="K199" s="10">
        <v>9519.1200000000008</v>
      </c>
      <c r="L199" s="10"/>
      <c r="M199" s="10"/>
      <c r="N199" s="10"/>
      <c r="O199" s="10">
        <f>(K199+J199)*0.03</f>
        <v>615.97440000000006</v>
      </c>
      <c r="Q199" s="10">
        <f t="shared" ref="Q199" si="119">N199+M199+L199+O199</f>
        <v>615.97440000000006</v>
      </c>
      <c r="S199" s="10"/>
    </row>
    <row r="200" spans="8:19" x14ac:dyDescent="0.25">
      <c r="I200" s="2">
        <v>14824</v>
      </c>
      <c r="J200" s="10">
        <v>1885.42</v>
      </c>
      <c r="K200" s="10">
        <v>1629.6</v>
      </c>
      <c r="L200" s="10"/>
      <c r="M200" s="10">
        <f>(K200)*0.03</f>
        <v>48.887999999999998</v>
      </c>
      <c r="N200" s="10">
        <f t="shared" ref="N200" si="120">(K200+J200)*0.03</f>
        <v>105.45059999999999</v>
      </c>
      <c r="O200" s="10">
        <f>(K200+J200)*0.03</f>
        <v>105.45059999999999</v>
      </c>
      <c r="Q200" s="10">
        <f>N200+M200+L200+O200</f>
        <v>259.78919999999999</v>
      </c>
      <c r="S200" s="10">
        <f>(K200+J200)*0.03</f>
        <v>105.45059999999999</v>
      </c>
    </row>
    <row r="201" spans="8:19" x14ac:dyDescent="0.25">
      <c r="H201" t="s">
        <v>22</v>
      </c>
      <c r="I201" s="2">
        <v>14907</v>
      </c>
      <c r="J201" s="10"/>
      <c r="K201" s="10"/>
      <c r="L201" s="10"/>
      <c r="M201" s="10"/>
      <c r="N201" s="10"/>
      <c r="O201" s="10"/>
      <c r="Q201" s="12">
        <v>-4753.08</v>
      </c>
      <c r="S201" s="10"/>
    </row>
    <row r="202" spans="8:19" x14ac:dyDescent="0.25">
      <c r="H202" t="s">
        <v>23</v>
      </c>
      <c r="I202" s="39">
        <v>14908</v>
      </c>
      <c r="J202" s="10">
        <v>3776.64</v>
      </c>
      <c r="K202" s="10">
        <v>3270.84</v>
      </c>
      <c r="L202" s="10"/>
      <c r="M202" s="10"/>
      <c r="N202" s="10"/>
      <c r="O202" s="10">
        <f>(K202+J202)*0.03</f>
        <v>211.42439999999999</v>
      </c>
      <c r="Q202" s="10">
        <f t="shared" ref="Q202" si="121">N202+M202+L202+O202</f>
        <v>211.42439999999999</v>
      </c>
      <c r="S202" s="10"/>
    </row>
    <row r="203" spans="8:19" x14ac:dyDescent="0.25">
      <c r="H203" t="s">
        <v>47</v>
      </c>
      <c r="I203" s="40"/>
      <c r="J203" s="10">
        <v>3932.01</v>
      </c>
      <c r="K203" s="10">
        <v>3391.92</v>
      </c>
      <c r="L203" s="10"/>
      <c r="M203" s="10">
        <f>(K203)*0.03</f>
        <v>101.7576</v>
      </c>
      <c r="N203" s="10">
        <f t="shared" ref="N203" si="122">(K203+J203)*0.03</f>
        <v>219.71790000000001</v>
      </c>
      <c r="O203" s="10">
        <f>(K203+J203)*0.03</f>
        <v>219.71790000000001</v>
      </c>
      <c r="Q203" s="10">
        <f>N203+M203+L203+O203</f>
        <v>541.1934</v>
      </c>
      <c r="S203" s="10">
        <f>(K203+J203)*0.03</f>
        <v>219.71790000000001</v>
      </c>
    </row>
    <row r="204" spans="8:19" x14ac:dyDescent="0.25">
      <c r="H204" t="s">
        <v>34</v>
      </c>
      <c r="I204" s="39">
        <v>14992</v>
      </c>
      <c r="J204" s="10">
        <v>1049.8599999999999</v>
      </c>
      <c r="K204" s="10">
        <v>907.2</v>
      </c>
      <c r="L204" s="10"/>
      <c r="M204" s="10"/>
      <c r="N204" s="10"/>
      <c r="O204" s="10"/>
      <c r="Q204" s="10"/>
      <c r="S204" s="10"/>
    </row>
    <row r="205" spans="8:19" x14ac:dyDescent="0.25">
      <c r="H205" t="s">
        <v>47</v>
      </c>
      <c r="I205" s="40"/>
      <c r="J205" s="10">
        <v>2827.92</v>
      </c>
      <c r="K205" s="10">
        <v>2444.4</v>
      </c>
      <c r="L205" s="10"/>
      <c r="M205" s="10">
        <f>(K205)*0.03</f>
        <v>73.331999999999994</v>
      </c>
      <c r="N205" s="10">
        <f t="shared" ref="N205" si="123">(K205+J205)*0.03</f>
        <v>158.16959999999997</v>
      </c>
      <c r="O205" s="10">
        <f>(K205+J205)*0.03</f>
        <v>158.16959999999997</v>
      </c>
      <c r="Q205" s="10">
        <f>N205+M205+L205+O205</f>
        <v>389.67119999999994</v>
      </c>
      <c r="S205" s="10">
        <f>(K205+J205)*0.03</f>
        <v>158.16959999999997</v>
      </c>
    </row>
    <row r="206" spans="8:19" x14ac:dyDescent="0.25">
      <c r="I206" s="2">
        <v>15109</v>
      </c>
      <c r="J206" s="10">
        <v>4943.16</v>
      </c>
      <c r="K206" s="10">
        <v>4272.3599999999997</v>
      </c>
      <c r="L206" s="10"/>
      <c r="M206" s="10">
        <f>(K206)*0.03</f>
        <v>128.17079999999999</v>
      </c>
      <c r="N206" s="10">
        <f t="shared" ref="N206" si="124">(K206+J206)*0.03</f>
        <v>276.46559999999999</v>
      </c>
      <c r="O206" s="10">
        <f>(K206+J206)*0.03</f>
        <v>276.46559999999999</v>
      </c>
      <c r="Q206" s="10">
        <f>N206+M206+L206+O206</f>
        <v>681.10199999999998</v>
      </c>
      <c r="S206" s="10">
        <f>(K206+J206)*0.03</f>
        <v>276.46559999999999</v>
      </c>
    </row>
    <row r="207" spans="8:19" x14ac:dyDescent="0.25">
      <c r="I207" s="2">
        <v>15108</v>
      </c>
      <c r="J207" s="10">
        <v>4957.55</v>
      </c>
      <c r="K207" s="10">
        <v>4284.96</v>
      </c>
      <c r="L207" s="10"/>
      <c r="M207" s="10"/>
      <c r="N207" s="10"/>
      <c r="O207" s="10">
        <f>(K207+J207)*0.03</f>
        <v>277.27530000000002</v>
      </c>
      <c r="Q207" s="10">
        <f t="shared" ref="Q207" si="125">N207+M207+L207+O207</f>
        <v>277.27530000000002</v>
      </c>
      <c r="S207" s="10"/>
    </row>
    <row r="208" spans="8:19" x14ac:dyDescent="0.25">
      <c r="H208" t="s">
        <v>47</v>
      </c>
      <c r="I208" s="39">
        <v>15139</v>
      </c>
      <c r="J208" s="10">
        <v>274.18</v>
      </c>
      <c r="K208" s="10">
        <v>237</v>
      </c>
      <c r="L208" s="10"/>
      <c r="M208" s="10">
        <f>(K208)*0.03</f>
        <v>7.1099999999999994</v>
      </c>
      <c r="N208" s="10">
        <f t="shared" ref="N208" si="126">(K208+J208)*0.03</f>
        <v>15.3354</v>
      </c>
      <c r="O208" s="10">
        <f>(K208+J208)*0.03</f>
        <v>15.3354</v>
      </c>
      <c r="Q208" s="10">
        <f>N208+M208+L208+O208</f>
        <v>37.780799999999999</v>
      </c>
      <c r="S208" s="10">
        <f>(K208+J208)*0.03</f>
        <v>15.3354</v>
      </c>
    </row>
    <row r="209" spans="8:19" x14ac:dyDescent="0.25">
      <c r="H209" t="s">
        <v>34</v>
      </c>
      <c r="I209" s="40"/>
      <c r="J209" s="10">
        <v>524.84</v>
      </c>
      <c r="K209" s="10">
        <v>453.6</v>
      </c>
      <c r="L209" s="10"/>
      <c r="M209" s="10"/>
      <c r="N209" s="10"/>
      <c r="O209" s="10"/>
      <c r="Q209" s="10"/>
      <c r="S209" s="10"/>
    </row>
    <row r="210" spans="8:19" x14ac:dyDescent="0.25">
      <c r="H210" t="s">
        <v>34</v>
      </c>
      <c r="I210" s="2">
        <v>15180</v>
      </c>
      <c r="J210" s="10">
        <v>1160.3499999999999</v>
      </c>
      <c r="K210" s="10">
        <v>1002.96</v>
      </c>
      <c r="L210" s="10"/>
      <c r="M210" s="10"/>
      <c r="N210" s="10"/>
      <c r="O210" s="10"/>
      <c r="Q210" s="10"/>
      <c r="S210" s="10"/>
    </row>
    <row r="211" spans="8:19" x14ac:dyDescent="0.25">
      <c r="H211" t="s">
        <v>23</v>
      </c>
      <c r="I211" s="2">
        <v>15181</v>
      </c>
      <c r="J211" s="10">
        <v>4204.53</v>
      </c>
      <c r="K211" s="10">
        <v>3634.08</v>
      </c>
      <c r="L211" s="10"/>
      <c r="M211" s="10"/>
      <c r="N211" s="10"/>
      <c r="O211" s="10">
        <f>(K211+J211)*0.03</f>
        <v>235.15829999999997</v>
      </c>
      <c r="Q211" s="10">
        <f t="shared" ref="Q211" si="127">N211+M211+L211+O211</f>
        <v>235.15829999999997</v>
      </c>
      <c r="S211" s="10"/>
    </row>
    <row r="212" spans="8:19" x14ac:dyDescent="0.25">
      <c r="H212" t="s">
        <v>47</v>
      </c>
      <c r="I212" s="2">
        <v>15182</v>
      </c>
      <c r="J212" s="10">
        <v>1336.93</v>
      </c>
      <c r="K212" s="10">
        <v>1155.48</v>
      </c>
      <c r="L212" s="10"/>
      <c r="M212" s="10">
        <f>(K212)*0.03</f>
        <v>34.664400000000001</v>
      </c>
      <c r="N212" s="10">
        <f t="shared" ref="N212" si="128">(K212+J212)*0.03</f>
        <v>74.772299999999987</v>
      </c>
      <c r="O212" s="10">
        <f>(K212+J212)*0.03</f>
        <v>74.772299999999987</v>
      </c>
      <c r="Q212" s="10">
        <f>N212+M212+L212+O212</f>
        <v>184.20899999999997</v>
      </c>
      <c r="S212" s="10">
        <f>(K212+J212)*0.03</f>
        <v>74.772299999999987</v>
      </c>
    </row>
    <row r="213" spans="8:19" x14ac:dyDescent="0.25">
      <c r="H213" t="s">
        <v>23</v>
      </c>
      <c r="I213" s="2">
        <v>15292</v>
      </c>
      <c r="J213" s="10">
        <v>1490.4</v>
      </c>
      <c r="K213" s="10">
        <v>1288.2</v>
      </c>
      <c r="L213" s="10"/>
      <c r="M213" s="10"/>
      <c r="N213" s="10"/>
      <c r="O213" s="10">
        <f>(K213+J213)*0.03</f>
        <v>83.358000000000004</v>
      </c>
      <c r="Q213" s="10">
        <f t="shared" ref="Q213" si="129">N213+M213+L213+O213</f>
        <v>83.358000000000004</v>
      </c>
      <c r="S213" s="10"/>
    </row>
    <row r="214" spans="8:19" x14ac:dyDescent="0.25">
      <c r="H214" t="s">
        <v>47</v>
      </c>
      <c r="I214" s="2">
        <v>15293</v>
      </c>
      <c r="J214" s="10">
        <v>2643.53</v>
      </c>
      <c r="K214" s="10">
        <v>2284.8000000000002</v>
      </c>
      <c r="L214" s="10"/>
      <c r="M214" s="10">
        <f>(K214)*0.03</f>
        <v>68.543999999999997</v>
      </c>
      <c r="N214" s="10">
        <f t="shared" ref="N214" si="130">(K214+J214)*0.03</f>
        <v>147.84989999999999</v>
      </c>
      <c r="O214" s="10">
        <f>(K214+J214)*0.03</f>
        <v>147.84989999999999</v>
      </c>
      <c r="Q214" s="10">
        <f>N214+M214+L214+O214</f>
        <v>364.24379999999996</v>
      </c>
      <c r="S214" s="10">
        <f>(K214+J214)*0.03</f>
        <v>147.84989999999999</v>
      </c>
    </row>
    <row r="215" spans="8:19" x14ac:dyDescent="0.25">
      <c r="H215" t="s">
        <v>34</v>
      </c>
      <c r="I215" s="2">
        <v>15294</v>
      </c>
      <c r="J215" s="10">
        <v>2449.11</v>
      </c>
      <c r="K215" s="10">
        <v>2116.8000000000002</v>
      </c>
      <c r="L215" s="10"/>
      <c r="M215" s="10"/>
      <c r="N215" s="10"/>
      <c r="O215" s="10"/>
      <c r="Q215" s="10"/>
      <c r="S215" s="10"/>
    </row>
    <row r="216" spans="8:19" x14ac:dyDescent="0.25">
      <c r="H216" t="s">
        <v>23</v>
      </c>
      <c r="I216" s="2">
        <v>15435</v>
      </c>
      <c r="J216" s="10">
        <v>5443.87</v>
      </c>
      <c r="K216" s="10">
        <v>4705.32</v>
      </c>
      <c r="L216" s="10"/>
      <c r="M216" s="10"/>
      <c r="N216" s="10"/>
      <c r="O216" s="10">
        <f>(K216+J216)*0.03</f>
        <v>304.47569999999996</v>
      </c>
      <c r="Q216" s="10">
        <f t="shared" ref="Q216" si="131">N216+M216+L216+O216</f>
        <v>304.47569999999996</v>
      </c>
      <c r="S216" s="10"/>
    </row>
    <row r="217" spans="8:19" x14ac:dyDescent="0.25">
      <c r="H217" t="s">
        <v>47</v>
      </c>
      <c r="I217" s="2">
        <v>15436</v>
      </c>
      <c r="J217" s="10">
        <v>4601.34</v>
      </c>
      <c r="K217" s="10">
        <v>3976.92</v>
      </c>
      <c r="L217" s="10"/>
      <c r="M217" s="10">
        <f>(K217)*0.03</f>
        <v>119.30759999999999</v>
      </c>
      <c r="N217" s="10">
        <f t="shared" ref="N217" si="132">(K217+J217)*0.03</f>
        <v>257.34780000000001</v>
      </c>
      <c r="O217" s="10">
        <f>(K217+J217)*0.03</f>
        <v>257.34780000000001</v>
      </c>
      <c r="Q217" s="10">
        <f>N217+M217+L217+O217</f>
        <v>634.00319999999999</v>
      </c>
      <c r="S217" s="10">
        <f>(K217+J217)*0.03</f>
        <v>257.34780000000001</v>
      </c>
    </row>
    <row r="218" spans="8:19" x14ac:dyDescent="0.25">
      <c r="H218" t="s">
        <v>34</v>
      </c>
      <c r="I218" s="2">
        <v>15437</v>
      </c>
      <c r="J218" s="10">
        <v>3008.82</v>
      </c>
      <c r="K218" s="10">
        <v>2600.64</v>
      </c>
      <c r="L218" s="10"/>
      <c r="M218" s="10"/>
      <c r="N218" s="10"/>
      <c r="O218" s="10"/>
      <c r="Q218" s="10"/>
      <c r="S218" s="10"/>
    </row>
    <row r="219" spans="8:19" x14ac:dyDescent="0.25">
      <c r="H219" t="s">
        <v>22</v>
      </c>
      <c r="I219" s="2">
        <v>15563</v>
      </c>
      <c r="J219" s="10"/>
      <c r="K219" s="10"/>
      <c r="L219" s="10"/>
      <c r="M219" s="10"/>
      <c r="N219" s="10"/>
      <c r="O219" s="10"/>
      <c r="Q219" s="12">
        <v>-3932.4</v>
      </c>
      <c r="S219" s="10"/>
    </row>
    <row r="220" spans="8:19" x14ac:dyDescent="0.25">
      <c r="H220" t="s">
        <v>23</v>
      </c>
      <c r="I220" s="2">
        <v>15562</v>
      </c>
      <c r="J220" s="10">
        <v>2447.39</v>
      </c>
      <c r="K220" s="10">
        <v>2115.36</v>
      </c>
      <c r="L220" s="10"/>
      <c r="M220" s="10"/>
      <c r="N220" s="10"/>
      <c r="O220" s="10">
        <f>(K220+J220)*0.03</f>
        <v>136.88249999999999</v>
      </c>
      <c r="Q220" s="10">
        <f t="shared" ref="Q220" si="133">N220+M220+L220+O220</f>
        <v>136.88249999999999</v>
      </c>
      <c r="S220" s="10"/>
    </row>
    <row r="221" spans="8:19" x14ac:dyDescent="0.25">
      <c r="I221" s="2">
        <v>15564</v>
      </c>
      <c r="J221" s="10">
        <v>2671.27</v>
      </c>
      <c r="K221" s="10">
        <v>2308.8000000000002</v>
      </c>
      <c r="L221" s="10"/>
      <c r="M221" s="10">
        <f>(K221)*0.03</f>
        <v>69.263999999999996</v>
      </c>
      <c r="N221" s="10">
        <f t="shared" ref="N221" si="134">(K221+J221)*0.03</f>
        <v>149.40209999999999</v>
      </c>
      <c r="O221" s="10">
        <f>(K221+J221)*0.03</f>
        <v>149.40209999999999</v>
      </c>
      <c r="Q221" s="10">
        <f>N221+M221+L221+O221</f>
        <v>368.06819999999993</v>
      </c>
      <c r="S221" s="10">
        <f>(K221+J221)*0.03</f>
        <v>149.40209999999999</v>
      </c>
    </row>
    <row r="222" spans="8:19" x14ac:dyDescent="0.25">
      <c r="H222" t="s">
        <v>34</v>
      </c>
      <c r="I222" s="2">
        <v>15565</v>
      </c>
      <c r="J222" s="10">
        <v>1869.84</v>
      </c>
      <c r="K222" s="10">
        <v>2163.36</v>
      </c>
      <c r="L222" s="10"/>
      <c r="M222" s="10"/>
      <c r="N222" s="10"/>
      <c r="O222" s="10"/>
      <c r="Q222" s="10"/>
      <c r="S222" s="10"/>
    </row>
    <row r="223" spans="8:19" x14ac:dyDescent="0.25">
      <c r="H223" t="s">
        <v>34</v>
      </c>
      <c r="I223" s="2">
        <v>15622</v>
      </c>
      <c r="J223" s="10"/>
      <c r="K223" s="10">
        <v>1000</v>
      </c>
      <c r="L223" s="10"/>
      <c r="M223" s="10"/>
      <c r="N223" s="10"/>
      <c r="O223" s="10"/>
      <c r="Q223" s="10"/>
      <c r="S223" s="10"/>
    </row>
    <row r="224" spans="8:19" x14ac:dyDescent="0.25">
      <c r="H224" t="s">
        <v>47</v>
      </c>
      <c r="I224" s="2">
        <v>15634</v>
      </c>
      <c r="J224" s="10">
        <v>5179.33</v>
      </c>
      <c r="K224" s="10">
        <v>4476.6000000000004</v>
      </c>
      <c r="L224" s="10"/>
      <c r="M224" s="10">
        <f>(K224)*0.03</f>
        <v>134.298</v>
      </c>
      <c r="N224" s="10">
        <f t="shared" ref="N224" si="135">(K224+J224)*0.03</f>
        <v>289.67790000000002</v>
      </c>
      <c r="O224" s="10">
        <f>(K224+J224)*0.03</f>
        <v>289.67790000000002</v>
      </c>
      <c r="Q224" s="10">
        <f>N224+M224+L224+O224</f>
        <v>713.65380000000005</v>
      </c>
      <c r="S224" s="10">
        <f>(K224+J224)*0.03</f>
        <v>289.67790000000002</v>
      </c>
    </row>
    <row r="225" spans="8:19" x14ac:dyDescent="0.25">
      <c r="H225" t="s">
        <v>23</v>
      </c>
      <c r="I225" s="2">
        <v>15623</v>
      </c>
      <c r="J225" s="10">
        <v>1474.71</v>
      </c>
      <c r="K225" s="10">
        <v>1274.6400000000001</v>
      </c>
      <c r="L225" s="10"/>
      <c r="M225" s="10"/>
      <c r="N225" s="10"/>
      <c r="O225" s="10">
        <f>(K225+J225)*0.03</f>
        <v>82.480500000000006</v>
      </c>
      <c r="Q225" s="10">
        <f t="shared" ref="Q225" si="136">N225+M225+L225+O225</f>
        <v>82.480500000000006</v>
      </c>
      <c r="S225" s="10"/>
    </row>
    <row r="226" spans="8:19" x14ac:dyDescent="0.25">
      <c r="H226" t="s">
        <v>34</v>
      </c>
      <c r="I226" s="2">
        <v>15635</v>
      </c>
      <c r="J226" s="10">
        <v>6006.12</v>
      </c>
      <c r="K226" s="10">
        <v>5191.2</v>
      </c>
      <c r="L226" s="10"/>
      <c r="M226" s="10"/>
      <c r="N226" s="10"/>
      <c r="O226" s="10"/>
      <c r="Q226" s="10"/>
      <c r="S226" s="10"/>
    </row>
    <row r="227" spans="8:19" x14ac:dyDescent="0.25">
      <c r="H227" t="s">
        <v>47</v>
      </c>
      <c r="I227" s="2">
        <v>15663</v>
      </c>
      <c r="J227" s="10">
        <v>2695.09</v>
      </c>
      <c r="K227" s="10">
        <v>2329.38</v>
      </c>
      <c r="L227" s="10"/>
      <c r="M227" s="10">
        <f>(K227)*0.03</f>
        <v>69.881399999999999</v>
      </c>
      <c r="N227" s="10">
        <f t="shared" ref="N227" si="137">(K227+J227)*0.03</f>
        <v>150.73410000000001</v>
      </c>
      <c r="O227" s="10">
        <f>(K227+J227)*0.03</f>
        <v>150.73410000000001</v>
      </c>
      <c r="Q227" s="10">
        <f>N227+M227+L227+O227</f>
        <v>371.34960000000001</v>
      </c>
      <c r="S227" s="10">
        <f>(K227+J227)*0.03</f>
        <v>150.73410000000001</v>
      </c>
    </row>
    <row r="228" spans="8:19" x14ac:dyDescent="0.25">
      <c r="H228" t="s">
        <v>34</v>
      </c>
      <c r="I228" s="2">
        <v>15664</v>
      </c>
      <c r="J228" s="10">
        <v>3761.02</v>
      </c>
      <c r="K228" s="10">
        <v>3250.8</v>
      </c>
      <c r="L228" s="10"/>
      <c r="M228" s="10"/>
      <c r="N228" s="10"/>
      <c r="O228" s="10"/>
      <c r="Q228" s="10"/>
      <c r="S228" s="10"/>
    </row>
    <row r="229" spans="8:19" x14ac:dyDescent="0.25">
      <c r="H229" t="s">
        <v>23</v>
      </c>
      <c r="I229" s="2">
        <v>15736</v>
      </c>
      <c r="J229" s="10">
        <v>2463.0700000000002</v>
      </c>
      <c r="K229" s="10">
        <v>2128.92</v>
      </c>
      <c r="L229" s="10"/>
      <c r="M229" s="10"/>
      <c r="N229" s="10"/>
      <c r="O229" s="10">
        <f>(K229+J229)*0.03</f>
        <v>137.75969999999998</v>
      </c>
      <c r="Q229" s="10">
        <f t="shared" ref="Q229" si="138">N229+M229+L229+O229</f>
        <v>137.75969999999998</v>
      </c>
      <c r="S229" s="10"/>
    </row>
    <row r="230" spans="8:19" x14ac:dyDescent="0.25">
      <c r="H230" t="s">
        <v>34</v>
      </c>
      <c r="I230" s="2">
        <v>15737</v>
      </c>
      <c r="J230" s="10">
        <v>4058.47</v>
      </c>
      <c r="K230" s="10">
        <v>3507.84</v>
      </c>
      <c r="L230" s="10"/>
      <c r="M230" s="10"/>
      <c r="N230" s="10"/>
      <c r="O230" s="10"/>
      <c r="Q230" s="10"/>
      <c r="S230" s="10"/>
    </row>
    <row r="231" spans="8:19" x14ac:dyDescent="0.25">
      <c r="H231" t="s">
        <v>47</v>
      </c>
      <c r="I231" s="2">
        <v>15738</v>
      </c>
      <c r="J231" s="10">
        <v>5243.09</v>
      </c>
      <c r="K231" s="10">
        <v>4531.68</v>
      </c>
      <c r="L231" s="10"/>
      <c r="M231" s="10">
        <f>(K231)*0.03</f>
        <v>135.9504</v>
      </c>
      <c r="N231" s="10">
        <f t="shared" ref="N231" si="139">(K231+J231)*0.03</f>
        <v>293.24310000000003</v>
      </c>
      <c r="O231" s="10">
        <f>(K231+J231)*0.03</f>
        <v>293.24310000000003</v>
      </c>
      <c r="Q231" s="10">
        <f>N231+M231+L231+O231</f>
        <v>722.4366</v>
      </c>
      <c r="S231" s="10">
        <f>(K231+J231)*0.03</f>
        <v>293.24310000000003</v>
      </c>
    </row>
    <row r="232" spans="8:19" x14ac:dyDescent="0.25">
      <c r="H232" t="s">
        <v>23</v>
      </c>
      <c r="I232" s="2">
        <v>19240</v>
      </c>
      <c r="J232" s="10">
        <v>2463.09</v>
      </c>
      <c r="K232" s="10">
        <v>2128.92</v>
      </c>
      <c r="L232" s="10"/>
      <c r="M232" s="10"/>
      <c r="N232" s="10"/>
      <c r="O232" s="10">
        <f>(K232+J232)*0.03</f>
        <v>137.7603</v>
      </c>
      <c r="Q232" s="10">
        <f t="shared" ref="Q232" si="140">N232+M232+L232+O232</f>
        <v>137.7603</v>
      </c>
      <c r="S232" s="10"/>
    </row>
    <row r="233" spans="8:19" x14ac:dyDescent="0.25">
      <c r="H233" t="s">
        <v>47</v>
      </c>
      <c r="I233" s="2">
        <v>19241</v>
      </c>
      <c r="J233" s="10">
        <v>5932.42</v>
      </c>
      <c r="K233" s="10">
        <v>5127.42</v>
      </c>
      <c r="L233" s="10"/>
      <c r="M233" s="10">
        <f>(K233)*0.03</f>
        <v>153.82259999999999</v>
      </c>
      <c r="N233" s="10">
        <f t="shared" ref="N233" si="141">(K233+J233)*0.03</f>
        <v>331.79519999999997</v>
      </c>
      <c r="O233" s="10">
        <f>(K233+J233)*0.03</f>
        <v>331.79519999999997</v>
      </c>
      <c r="Q233" s="10">
        <f>N233+M233+L233+O233</f>
        <v>817.41300000000001</v>
      </c>
      <c r="S233" s="10">
        <f>(K233+J233)*0.03</f>
        <v>331.79519999999997</v>
      </c>
    </row>
    <row r="234" spans="8:19" x14ac:dyDescent="0.25">
      <c r="H234" t="s">
        <v>34</v>
      </c>
      <c r="I234" s="2">
        <v>19242</v>
      </c>
      <c r="J234" s="10">
        <v>7901.09</v>
      </c>
      <c r="K234" s="10">
        <v>6829.2</v>
      </c>
      <c r="L234" s="10"/>
      <c r="M234" s="10"/>
      <c r="N234" s="10"/>
      <c r="O234" s="10"/>
      <c r="Q234" s="10"/>
      <c r="S234" s="10"/>
    </row>
    <row r="235" spans="8:19" x14ac:dyDescent="0.25">
      <c r="H235" t="s">
        <v>22</v>
      </c>
      <c r="I235" s="2">
        <v>19243</v>
      </c>
      <c r="J235" s="10"/>
      <c r="K235" s="10"/>
      <c r="L235" s="10"/>
      <c r="M235" s="10"/>
      <c r="N235" s="10"/>
      <c r="O235" s="10"/>
      <c r="Q235" s="10"/>
      <c r="S235" s="12">
        <v>-400</v>
      </c>
    </row>
    <row r="236" spans="8:19" x14ac:dyDescent="0.25">
      <c r="H236" t="s">
        <v>22</v>
      </c>
      <c r="I236" s="2">
        <v>19268</v>
      </c>
      <c r="J236" s="10"/>
      <c r="K236" s="10"/>
      <c r="L236" s="10"/>
      <c r="M236" s="10"/>
      <c r="N236" s="10"/>
      <c r="O236" s="10"/>
      <c r="Q236" s="12">
        <v>-3636.1</v>
      </c>
      <c r="S236" s="10"/>
    </row>
    <row r="237" spans="8:19" x14ac:dyDescent="0.25">
      <c r="H237" t="s">
        <v>22</v>
      </c>
      <c r="I237" s="2">
        <v>19275</v>
      </c>
      <c r="J237" s="10"/>
      <c r="K237" s="10"/>
      <c r="L237" s="10"/>
      <c r="M237" s="10"/>
      <c r="N237" s="10"/>
      <c r="O237" s="10"/>
      <c r="Q237" s="12">
        <v>-538.67999999999995</v>
      </c>
      <c r="S237" s="10"/>
    </row>
    <row r="238" spans="8:19" x14ac:dyDescent="0.25">
      <c r="H238" s="29" t="s">
        <v>61</v>
      </c>
      <c r="I238" s="39">
        <v>19269</v>
      </c>
      <c r="J238" s="10">
        <v>6060.38</v>
      </c>
      <c r="K238" s="10">
        <v>5238</v>
      </c>
      <c r="L238" s="10"/>
      <c r="M238" s="10">
        <f>(K238)*0.03</f>
        <v>157.13999999999999</v>
      </c>
      <c r="N238" s="10">
        <f t="shared" ref="N238" si="142">(K238+J238)*0.03</f>
        <v>338.95140000000004</v>
      </c>
      <c r="O238" s="10">
        <f>(K238+J238)*0.03</f>
        <v>338.95140000000004</v>
      </c>
      <c r="Q238" s="10">
        <f>N238+M238+L238+O238</f>
        <v>835.04280000000006</v>
      </c>
      <c r="S238" s="10">
        <f>(K238+J238)*0.03</f>
        <v>338.95140000000004</v>
      </c>
    </row>
    <row r="239" spans="8:19" x14ac:dyDescent="0.25">
      <c r="H239" s="29" t="s">
        <v>34</v>
      </c>
      <c r="I239" s="40"/>
      <c r="J239" s="10">
        <v>3498.58</v>
      </c>
      <c r="K239" s="10">
        <v>3024</v>
      </c>
      <c r="L239" s="10"/>
      <c r="M239" s="10"/>
      <c r="N239" s="10"/>
      <c r="O239" s="10"/>
      <c r="Q239" s="10"/>
      <c r="S239" s="10"/>
    </row>
    <row r="240" spans="8:19" x14ac:dyDescent="0.25">
      <c r="H240" s="29" t="s">
        <v>61</v>
      </c>
      <c r="I240" s="2">
        <v>19270</v>
      </c>
      <c r="J240" s="10">
        <v>5499.79</v>
      </c>
      <c r="K240" s="10">
        <v>4753.5</v>
      </c>
      <c r="L240" s="10"/>
      <c r="M240" s="10">
        <f>(K240)*0.03</f>
        <v>142.60499999999999</v>
      </c>
      <c r="N240" s="10">
        <f t="shared" ref="N240" si="143">(K240+J240)*0.03</f>
        <v>307.59870000000001</v>
      </c>
      <c r="O240" s="10">
        <f>(K240+J240)*0.03</f>
        <v>307.59870000000001</v>
      </c>
      <c r="Q240" s="10">
        <f>N240+M240+L240+O240</f>
        <v>757.80240000000003</v>
      </c>
      <c r="S240" s="10">
        <f>(K240+J240)*0.03</f>
        <v>307.59870000000001</v>
      </c>
    </row>
    <row r="241" spans="8:20" x14ac:dyDescent="0.25">
      <c r="H241" s="29" t="s">
        <v>34</v>
      </c>
      <c r="I241" s="2">
        <v>19271</v>
      </c>
      <c r="J241" s="10">
        <v>2794.74</v>
      </c>
      <c r="K241" s="10">
        <v>2415.6</v>
      </c>
      <c r="L241" s="10"/>
      <c r="M241" s="10"/>
      <c r="N241" s="10"/>
      <c r="O241" s="10"/>
      <c r="Q241" s="10"/>
      <c r="S241" s="10"/>
    </row>
    <row r="242" spans="8:20" x14ac:dyDescent="0.25">
      <c r="H242" s="29" t="s">
        <v>34</v>
      </c>
      <c r="I242" s="2">
        <v>19273</v>
      </c>
      <c r="J242" s="10">
        <v>1500</v>
      </c>
      <c r="K242" s="10"/>
      <c r="L242" s="10"/>
      <c r="M242" s="10"/>
      <c r="N242" s="10"/>
      <c r="O242" s="10"/>
      <c r="Q242" s="10"/>
      <c r="S242" s="10"/>
    </row>
    <row r="243" spans="8:20" x14ac:dyDescent="0.25">
      <c r="H243" s="29" t="s">
        <v>61</v>
      </c>
      <c r="I243" s="2">
        <v>19276</v>
      </c>
      <c r="J243" s="10">
        <v>4547.5200000000004</v>
      </c>
      <c r="K243" s="10">
        <v>3930.42</v>
      </c>
      <c r="L243" s="10"/>
      <c r="M243" s="10">
        <f>(K243)*0.03</f>
        <v>117.9126</v>
      </c>
      <c r="N243" s="10">
        <f t="shared" ref="N243" si="144">(K243+J243)*0.03</f>
        <v>254.3382</v>
      </c>
      <c r="O243" s="10">
        <f>(K243+J243)*0.03</f>
        <v>254.3382</v>
      </c>
      <c r="Q243" s="10">
        <f>N243+M243+L243+O243</f>
        <v>626.58900000000006</v>
      </c>
      <c r="S243" s="10">
        <f>(K243+J243)*0.03</f>
        <v>254.3382</v>
      </c>
    </row>
    <row r="244" spans="8:20" x14ac:dyDescent="0.25">
      <c r="H244" s="29" t="s">
        <v>34</v>
      </c>
      <c r="I244" s="2">
        <v>19277</v>
      </c>
      <c r="J244" s="10">
        <v>8244.27</v>
      </c>
      <c r="K244" s="10">
        <v>7125.72</v>
      </c>
      <c r="L244" s="10"/>
      <c r="M244" s="10"/>
      <c r="N244" s="10"/>
      <c r="O244" s="10"/>
      <c r="Q244" s="10"/>
      <c r="S244" s="10"/>
    </row>
    <row r="245" spans="8:20" x14ac:dyDescent="0.25">
      <c r="H245" s="29" t="s">
        <v>34</v>
      </c>
      <c r="I245" s="39">
        <v>19290</v>
      </c>
      <c r="J245" s="10">
        <v>2857.37</v>
      </c>
      <c r="K245" s="10">
        <v>2469.6</v>
      </c>
      <c r="L245" s="10"/>
      <c r="M245" s="10"/>
      <c r="N245" s="10"/>
      <c r="O245" s="10"/>
      <c r="Q245" s="10"/>
      <c r="S245" s="10"/>
    </row>
    <row r="246" spans="8:20" x14ac:dyDescent="0.25">
      <c r="H246" s="29" t="s">
        <v>61</v>
      </c>
      <c r="I246" s="40"/>
      <c r="J246" s="10">
        <v>1066.55</v>
      </c>
      <c r="K246" s="10">
        <v>922.08</v>
      </c>
      <c r="L246" s="10"/>
      <c r="M246" s="10">
        <f>(K246)*0.03</f>
        <v>27.662400000000002</v>
      </c>
      <c r="N246" s="10">
        <f t="shared" ref="N246" si="145">(K246+J246)*0.03</f>
        <v>59.658900000000003</v>
      </c>
      <c r="O246" s="10">
        <f>(K246+J246)*0.03</f>
        <v>59.658900000000003</v>
      </c>
      <c r="Q246" s="10">
        <f>N246+M246+L246+O246</f>
        <v>146.98020000000002</v>
      </c>
      <c r="S246" s="10">
        <f>(K246+J246)*0.03</f>
        <v>59.658900000000003</v>
      </c>
    </row>
    <row r="247" spans="8:20" x14ac:dyDescent="0.25">
      <c r="H247" s="29" t="s">
        <v>61</v>
      </c>
      <c r="I247" s="2">
        <v>19289</v>
      </c>
      <c r="J247" s="10">
        <v>3195.74</v>
      </c>
      <c r="K247" s="10">
        <v>2762.16</v>
      </c>
      <c r="L247" s="10"/>
      <c r="M247" s="10">
        <f>(K247)*0.03</f>
        <v>82.864799999999988</v>
      </c>
      <c r="N247" s="10">
        <f t="shared" ref="N247" si="146">(K247+J247)*0.03</f>
        <v>178.73699999999999</v>
      </c>
      <c r="O247" s="10">
        <f>(K247+J247)*0.03</f>
        <v>178.73699999999999</v>
      </c>
      <c r="Q247" s="10">
        <f>N247+M247+L247+O247</f>
        <v>440.33879999999999</v>
      </c>
      <c r="S247" s="10">
        <f>(K247+J247)*0.03</f>
        <v>178.73699999999999</v>
      </c>
    </row>
    <row r="248" spans="8:20" x14ac:dyDescent="0.25">
      <c r="H248" s="29" t="s">
        <v>22</v>
      </c>
      <c r="I248" s="2">
        <v>19321</v>
      </c>
      <c r="J248" s="10"/>
      <c r="K248" s="10"/>
      <c r="L248" s="10"/>
      <c r="M248" s="10"/>
      <c r="N248" s="10"/>
      <c r="O248" s="10"/>
      <c r="Q248" s="10"/>
      <c r="S248" s="12">
        <v>-100</v>
      </c>
    </row>
    <row r="249" spans="8:20" x14ac:dyDescent="0.25">
      <c r="H249" s="29" t="s">
        <v>22</v>
      </c>
      <c r="I249" s="2">
        <v>19320</v>
      </c>
      <c r="J249" s="10"/>
      <c r="K249" s="10"/>
      <c r="L249" s="10"/>
      <c r="M249" s="10"/>
      <c r="N249" s="10"/>
      <c r="O249" s="10"/>
      <c r="Q249" s="12">
        <v>-2801.18</v>
      </c>
      <c r="S249" s="10"/>
    </row>
    <row r="250" spans="8:20" x14ac:dyDescent="0.25">
      <c r="H250" s="29" t="s">
        <v>34</v>
      </c>
      <c r="I250" s="2">
        <v>19324</v>
      </c>
      <c r="J250" s="10">
        <v>8484.2999999999993</v>
      </c>
      <c r="K250" s="10">
        <v>7333.2</v>
      </c>
      <c r="L250" s="10"/>
      <c r="M250" s="10"/>
      <c r="N250" s="10"/>
      <c r="O250" s="10"/>
      <c r="Q250" s="10"/>
      <c r="S250" s="10"/>
    </row>
    <row r="251" spans="8:20" x14ac:dyDescent="0.25">
      <c r="H251" s="29" t="s">
        <v>61</v>
      </c>
      <c r="I251" s="2">
        <v>19323</v>
      </c>
      <c r="J251" s="10">
        <v>8890.4</v>
      </c>
      <c r="K251" s="10">
        <v>7684.08</v>
      </c>
      <c r="L251" s="10"/>
      <c r="M251" s="10">
        <f>(K251)*0.03</f>
        <v>230.52239999999998</v>
      </c>
      <c r="N251" s="10">
        <f t="shared" ref="N251" si="147">(K251+J251)*0.03</f>
        <v>497.23439999999999</v>
      </c>
      <c r="O251" s="10">
        <f>(K251+J251)*0.03</f>
        <v>497.23439999999999</v>
      </c>
      <c r="Q251" s="10">
        <f>N251+M251+L251+O251</f>
        <v>1224.9911999999999</v>
      </c>
      <c r="S251" s="10">
        <f>(K251+J251)*0.03</f>
        <v>497.23439999999999</v>
      </c>
      <c r="T251">
        <f>(J251+K251)*0.1</f>
        <v>1657.4480000000001</v>
      </c>
    </row>
    <row r="252" spans="8:20" x14ac:dyDescent="0.25">
      <c r="H252" s="29" t="s">
        <v>61</v>
      </c>
      <c r="I252" s="2">
        <v>19322</v>
      </c>
      <c r="J252" s="10">
        <v>800.1</v>
      </c>
      <c r="K252" s="10">
        <v>691.56</v>
      </c>
      <c r="L252" s="10"/>
      <c r="M252" s="10">
        <f>(K252)*0.03</f>
        <v>20.746799999999997</v>
      </c>
      <c r="N252" s="10">
        <f t="shared" ref="N252" si="148">(K252+J252)*0.03</f>
        <v>44.749799999999993</v>
      </c>
      <c r="O252" s="10">
        <f>(K252+J252)*0.03</f>
        <v>44.749799999999993</v>
      </c>
      <c r="Q252" s="10">
        <f>N252+M252+L252+O252</f>
        <v>110.24639999999998</v>
      </c>
      <c r="S252" s="10">
        <f>(K252+J252)*0.03</f>
        <v>44.749799999999993</v>
      </c>
      <c r="T252">
        <f>(J252+K252)*0.1</f>
        <v>149.166</v>
      </c>
    </row>
    <row r="253" spans="8:20" x14ac:dyDescent="0.25">
      <c r="H253" s="29" t="s">
        <v>22</v>
      </c>
      <c r="I253" s="2">
        <v>19335</v>
      </c>
      <c r="J253" s="10"/>
      <c r="K253" s="10"/>
      <c r="L253" s="10"/>
      <c r="M253" s="10"/>
      <c r="N253" s="10"/>
      <c r="O253" s="10"/>
      <c r="Q253" s="10"/>
      <c r="S253" s="12">
        <v>-400</v>
      </c>
    </row>
    <row r="254" spans="8:20" x14ac:dyDescent="0.25">
      <c r="H254" s="29" t="s">
        <v>34</v>
      </c>
      <c r="I254" s="2">
        <v>19336</v>
      </c>
      <c r="J254" s="10">
        <v>6013.41</v>
      </c>
      <c r="K254" s="10">
        <v>5197.5600000000004</v>
      </c>
      <c r="L254" s="10"/>
      <c r="M254" s="10"/>
      <c r="N254" s="10"/>
      <c r="O254" s="10"/>
      <c r="Q254" s="10"/>
      <c r="S254" s="10"/>
    </row>
    <row r="255" spans="8:20" x14ac:dyDescent="0.25">
      <c r="H255" s="29" t="s">
        <v>61</v>
      </c>
      <c r="I255" s="2">
        <v>19337</v>
      </c>
      <c r="J255" s="10">
        <v>1635.42</v>
      </c>
      <c r="K255" s="10">
        <v>1413.48</v>
      </c>
      <c r="L255" s="10"/>
      <c r="M255" s="10">
        <f>(K255)*0.03</f>
        <v>42.404399999999995</v>
      </c>
      <c r="N255" s="10">
        <f t="shared" ref="N255" si="149">(K255+J255)*0.03</f>
        <v>91.466999999999999</v>
      </c>
      <c r="O255" s="10">
        <f>(K255+J255)*0.03</f>
        <v>91.466999999999999</v>
      </c>
      <c r="Q255" s="10">
        <f>N255+M255+L255+O255</f>
        <v>225.33839999999998</v>
      </c>
      <c r="S255" s="10">
        <f>(K255+J255)*0.03</f>
        <v>91.466999999999999</v>
      </c>
      <c r="T255">
        <f>(J255+K255)*0.1</f>
        <v>304.89000000000004</v>
      </c>
    </row>
    <row r="256" spans="8:20" x14ac:dyDescent="0.25">
      <c r="H256" s="29" t="s">
        <v>22</v>
      </c>
      <c r="I256" s="2">
        <v>19338</v>
      </c>
      <c r="J256" s="10"/>
      <c r="K256" s="10"/>
      <c r="L256" s="10"/>
      <c r="M256" s="10"/>
      <c r="N256" s="10"/>
      <c r="O256" s="10"/>
      <c r="Q256" s="10"/>
      <c r="S256" s="12">
        <v>-900</v>
      </c>
    </row>
    <row r="257" spans="8:20" x14ac:dyDescent="0.25">
      <c r="H257" s="29" t="s">
        <v>22</v>
      </c>
      <c r="I257" s="2">
        <v>19339</v>
      </c>
      <c r="J257" s="10"/>
      <c r="K257" s="10"/>
      <c r="L257" s="10"/>
      <c r="M257" s="10"/>
      <c r="N257" s="10"/>
      <c r="O257" s="10"/>
      <c r="Q257" s="10"/>
      <c r="S257" s="12">
        <v>-150</v>
      </c>
    </row>
    <row r="258" spans="8:20" x14ac:dyDescent="0.25">
      <c r="H258" s="29" t="s">
        <v>61</v>
      </c>
      <c r="I258" s="2">
        <v>19344</v>
      </c>
      <c r="J258" s="10">
        <v>1198.6099999999999</v>
      </c>
      <c r="K258" s="10">
        <v>1035.96</v>
      </c>
      <c r="L258" s="10"/>
      <c r="M258" s="10">
        <f>(K258)*0.03</f>
        <v>31.078800000000001</v>
      </c>
      <c r="N258" s="10">
        <f t="shared" ref="N258" si="150">(K258+J258)*0.03</f>
        <v>67.037099999999995</v>
      </c>
      <c r="O258" s="10">
        <f>(K258+J258)*0.03</f>
        <v>67.037099999999995</v>
      </c>
      <c r="Q258" s="10">
        <f>N258+M258+L258+O258</f>
        <v>165.15299999999999</v>
      </c>
      <c r="S258" s="10">
        <f>(K258+J258)*0.03</f>
        <v>67.037099999999995</v>
      </c>
      <c r="T258">
        <f>(J258+K258)*0.1</f>
        <v>223.45699999999999</v>
      </c>
    </row>
    <row r="259" spans="8:20" x14ac:dyDescent="0.25">
      <c r="H259" s="29" t="s">
        <v>34</v>
      </c>
      <c r="I259" s="2">
        <v>19345</v>
      </c>
      <c r="J259" s="10">
        <v>4659.0200000000004</v>
      </c>
      <c r="K259" s="10">
        <v>4026.96</v>
      </c>
      <c r="L259" s="10"/>
      <c r="M259" s="10"/>
      <c r="N259" s="10"/>
      <c r="O259" s="10"/>
      <c r="Q259" s="10"/>
      <c r="S259" s="10"/>
    </row>
    <row r="260" spans="8:20" x14ac:dyDescent="0.25">
      <c r="H260" s="29" t="s">
        <v>34</v>
      </c>
      <c r="I260" s="2">
        <v>19353</v>
      </c>
      <c r="J260" s="10">
        <v>11924.74</v>
      </c>
      <c r="K260" s="10">
        <v>10306.799999999999</v>
      </c>
      <c r="L260" s="10"/>
      <c r="M260" s="10"/>
      <c r="N260" s="10"/>
      <c r="O260" s="10"/>
      <c r="Q260" s="10"/>
      <c r="S260" s="10"/>
    </row>
    <row r="261" spans="8:20" x14ac:dyDescent="0.25">
      <c r="H261" s="29" t="s">
        <v>61</v>
      </c>
      <c r="I261" s="2">
        <v>19354</v>
      </c>
      <c r="J261" s="10">
        <v>3273.63</v>
      </c>
      <c r="K261" s="10">
        <v>2829.42</v>
      </c>
      <c r="L261" s="10"/>
      <c r="M261" s="10">
        <f>(K261)*0.03</f>
        <v>84.882599999999996</v>
      </c>
      <c r="N261" s="10">
        <f t="shared" ref="N261" si="151">(K261+J261)*0.03</f>
        <v>183.0915</v>
      </c>
      <c r="O261" s="10">
        <f>(K261+J261)*0.03</f>
        <v>183.0915</v>
      </c>
      <c r="Q261" s="10">
        <f>N261+M261+L261+O261</f>
        <v>451.06560000000002</v>
      </c>
      <c r="S261" s="10">
        <f>(K261+J261)*0.03</f>
        <v>183.0915</v>
      </c>
      <c r="T261">
        <f>(J261+K261)*0.1</f>
        <v>610.30500000000006</v>
      </c>
    </row>
    <row r="262" spans="8:20" x14ac:dyDescent="0.25">
      <c r="H262" s="29" t="s">
        <v>22</v>
      </c>
      <c r="I262" s="2">
        <v>19369</v>
      </c>
      <c r="J262" s="10"/>
      <c r="K262" s="10"/>
      <c r="L262" s="10"/>
      <c r="M262" s="10"/>
      <c r="N262" s="10"/>
      <c r="O262" s="10"/>
      <c r="Q262" s="12">
        <v>-2181.6999999999998</v>
      </c>
      <c r="S262" s="10"/>
    </row>
    <row r="263" spans="8:20" x14ac:dyDescent="0.25">
      <c r="H263" s="29" t="s">
        <v>22</v>
      </c>
      <c r="I263" s="2">
        <v>19366</v>
      </c>
      <c r="J263" s="10"/>
      <c r="K263" s="10"/>
      <c r="L263" s="10"/>
      <c r="M263" s="10"/>
      <c r="N263" s="10"/>
      <c r="O263" s="10"/>
      <c r="Q263" s="10"/>
      <c r="S263" s="12">
        <v>-1500</v>
      </c>
    </row>
    <row r="264" spans="8:20" x14ac:dyDescent="0.25">
      <c r="H264" s="29" t="s">
        <v>23</v>
      </c>
      <c r="I264" s="2">
        <v>19367</v>
      </c>
      <c r="J264" s="10">
        <v>580.47</v>
      </c>
      <c r="K264" s="10">
        <v>501.72</v>
      </c>
      <c r="L264" s="10"/>
      <c r="M264" s="10">
        <f>(K264)*0.03</f>
        <v>15.051600000000001</v>
      </c>
      <c r="N264" s="10">
        <f t="shared" ref="N264" si="152">(K264+J264)*0.03</f>
        <v>32.465699999999998</v>
      </c>
      <c r="O264" s="10">
        <f>(K264+J264)*0.03</f>
        <v>32.465699999999998</v>
      </c>
      <c r="Q264" s="10">
        <f>N264+M264+L264+O264</f>
        <v>79.983000000000004</v>
      </c>
      <c r="S264" s="10">
        <f>(K264+J264)*0.03</f>
        <v>32.465699999999998</v>
      </c>
      <c r="T264">
        <f>(K264+J264)*0.1</f>
        <v>108.21900000000001</v>
      </c>
    </row>
    <row r="265" spans="8:20" x14ac:dyDescent="0.25">
      <c r="H265" s="29" t="s">
        <v>61</v>
      </c>
      <c r="I265" s="2">
        <v>19370</v>
      </c>
      <c r="J265" s="10">
        <v>3954.91</v>
      </c>
      <c r="K265" s="10">
        <v>3418.26</v>
      </c>
      <c r="L265" s="10"/>
      <c r="M265" s="10">
        <f>(K265)*0.03</f>
        <v>102.54780000000001</v>
      </c>
      <c r="N265" s="10">
        <f t="shared" ref="N265" si="153">(K265+J265)*0.03</f>
        <v>221.1951</v>
      </c>
      <c r="O265" s="10">
        <f>(K265+J265)*0.03</f>
        <v>221.1951</v>
      </c>
      <c r="Q265" s="10">
        <f>N265+M265+L265+O265</f>
        <v>544.93799999999999</v>
      </c>
      <c r="S265" s="10">
        <f>(K265+J265)*0.03</f>
        <v>221.1951</v>
      </c>
      <c r="T265">
        <f t="shared" ref="T265" si="154">(K265+J265)*0.1</f>
        <v>737.31700000000001</v>
      </c>
    </row>
    <row r="266" spans="8:20" x14ac:dyDescent="0.25">
      <c r="H266" s="29" t="s">
        <v>34</v>
      </c>
      <c r="I266" s="2">
        <v>19368</v>
      </c>
      <c r="J266" s="10">
        <v>8251.02</v>
      </c>
      <c r="K266" s="10">
        <v>7131.6</v>
      </c>
      <c r="L266" s="10"/>
      <c r="M266" s="10"/>
      <c r="N266" s="10"/>
      <c r="O266" s="10"/>
      <c r="Q266" s="10"/>
      <c r="S266" s="10"/>
    </row>
    <row r="267" spans="8:20" x14ac:dyDescent="0.25">
      <c r="H267" s="29" t="s">
        <v>34</v>
      </c>
      <c r="I267" s="2">
        <v>19376</v>
      </c>
      <c r="J267" s="10">
        <v>5976.91</v>
      </c>
      <c r="K267" s="10">
        <v>5166</v>
      </c>
      <c r="L267" s="10"/>
      <c r="M267" s="10"/>
      <c r="N267" s="10"/>
      <c r="O267" s="10"/>
      <c r="Q267" s="10"/>
      <c r="S267" s="10"/>
    </row>
    <row r="268" spans="8:20" x14ac:dyDescent="0.25">
      <c r="H268" s="29" t="s">
        <v>61</v>
      </c>
      <c r="I268" s="2">
        <v>19381</v>
      </c>
      <c r="J268" s="10">
        <v>156.88</v>
      </c>
      <c r="K268" s="10">
        <v>135.6</v>
      </c>
      <c r="L268" s="10"/>
      <c r="M268" s="10">
        <f>(K268)*0.03</f>
        <v>4.0679999999999996</v>
      </c>
      <c r="N268" s="10">
        <f t="shared" ref="N268" si="155">(K268+J268)*0.03</f>
        <v>8.7744</v>
      </c>
      <c r="O268" s="10">
        <f>(K268+J268)*0.03</f>
        <v>8.7744</v>
      </c>
      <c r="Q268" s="10">
        <f>N268+M268+L268+O268</f>
        <v>21.616799999999998</v>
      </c>
      <c r="S268" s="10">
        <f>(K268+J268)*0.03</f>
        <v>8.7744</v>
      </c>
      <c r="T268">
        <f t="shared" ref="T268" si="156">(K268+J268)*0.1</f>
        <v>29.248000000000005</v>
      </c>
    </row>
    <row r="269" spans="8:20" x14ac:dyDescent="0.25">
      <c r="H269" t="s">
        <v>34</v>
      </c>
      <c r="I269" s="2">
        <v>19393</v>
      </c>
      <c r="J269" s="10"/>
      <c r="K269" s="10"/>
      <c r="L269" s="10"/>
      <c r="M269" s="10"/>
      <c r="N269" s="10"/>
      <c r="O269" s="10"/>
      <c r="Q269" s="10"/>
      <c r="S269" s="12">
        <v>-750</v>
      </c>
    </row>
    <row r="270" spans="8:20" x14ac:dyDescent="0.25">
      <c r="H270" t="s">
        <v>22</v>
      </c>
      <c r="I270" s="2">
        <v>19394</v>
      </c>
      <c r="J270" s="10"/>
      <c r="K270" s="10"/>
      <c r="L270" s="10"/>
      <c r="M270" s="10"/>
      <c r="N270" s="10"/>
      <c r="O270" s="10"/>
      <c r="Q270" s="12">
        <v>-1335.7</v>
      </c>
      <c r="S270" s="10"/>
    </row>
    <row r="271" spans="8:20" x14ac:dyDescent="0.25">
      <c r="H271" t="s">
        <v>23</v>
      </c>
      <c r="I271" s="2">
        <v>13395</v>
      </c>
      <c r="J271" s="10">
        <v>407.9</v>
      </c>
      <c r="K271" s="10">
        <v>352.56</v>
      </c>
      <c r="L271" s="10"/>
      <c r="M271" s="10"/>
      <c r="N271" s="10"/>
      <c r="O271" s="10">
        <f>(K271+J271)*0.03</f>
        <v>22.813800000000001</v>
      </c>
      <c r="Q271" s="10">
        <f>N271+M271+L271+O271</f>
        <v>22.813800000000001</v>
      </c>
      <c r="S271" s="10"/>
      <c r="T271">
        <f t="shared" ref="T271:T272" si="157">(K271+J271)*0.1</f>
        <v>76.046000000000006</v>
      </c>
    </row>
    <row r="272" spans="8:20" x14ac:dyDescent="0.25">
      <c r="H272" t="s">
        <v>61</v>
      </c>
      <c r="I272" s="2">
        <v>19396</v>
      </c>
      <c r="J272" s="10">
        <v>4532.24</v>
      </c>
      <c r="K272" s="10">
        <v>3917.22</v>
      </c>
      <c r="L272" s="10"/>
      <c r="M272" s="10">
        <f>(K272)*0.03</f>
        <v>117.51659999999998</v>
      </c>
      <c r="N272" s="10">
        <f t="shared" ref="N272" si="158">(K272+J272)*0.03</f>
        <v>253.48379999999997</v>
      </c>
      <c r="O272" s="10">
        <f>(K272+J272)*0.03</f>
        <v>253.48379999999997</v>
      </c>
      <c r="Q272" s="10">
        <f>N272+M272+L272+O272</f>
        <v>624.48419999999987</v>
      </c>
      <c r="S272" s="10">
        <f>(K272+J272)*0.03</f>
        <v>253.48379999999997</v>
      </c>
      <c r="T272">
        <f t="shared" si="157"/>
        <v>844.94599999999991</v>
      </c>
    </row>
    <row r="273" spans="8:20" x14ac:dyDescent="0.25">
      <c r="H273" t="s">
        <v>34</v>
      </c>
      <c r="I273" s="2">
        <v>19397</v>
      </c>
      <c r="J273" s="10">
        <v>8659.15</v>
      </c>
      <c r="K273" s="10">
        <v>7484.4</v>
      </c>
      <c r="L273" s="10"/>
      <c r="M273" s="10"/>
      <c r="N273" s="10"/>
      <c r="O273" s="10"/>
      <c r="Q273" s="10"/>
      <c r="S273" s="10"/>
    </row>
    <row r="274" spans="8:20" x14ac:dyDescent="0.25">
      <c r="H274" t="s">
        <v>67</v>
      </c>
      <c r="I274" s="32">
        <v>19407</v>
      </c>
      <c r="J274" s="10">
        <v>313.77</v>
      </c>
      <c r="K274" s="10">
        <v>271.2</v>
      </c>
      <c r="L274" s="10"/>
      <c r="M274" s="10"/>
      <c r="N274" s="10"/>
      <c r="O274" s="10">
        <f>(K274+J274)*0.03</f>
        <v>17.549099999999999</v>
      </c>
      <c r="Q274" s="10">
        <f>N274+M274+L274+O274</f>
        <v>17.549099999999999</v>
      </c>
      <c r="S274" s="10"/>
    </row>
    <row r="275" spans="8:20" x14ac:dyDescent="0.25">
      <c r="H275" t="s">
        <v>61</v>
      </c>
      <c r="I275" s="32">
        <v>19408</v>
      </c>
      <c r="J275" s="10">
        <v>1620.15</v>
      </c>
      <c r="K275" s="10">
        <v>1400.28</v>
      </c>
      <c r="L275" s="10"/>
      <c r="M275" s="10">
        <f>(K275)*0.03</f>
        <v>42.008399999999995</v>
      </c>
      <c r="N275" s="10">
        <f t="shared" ref="N275" si="159">(K275+J275)*0.03</f>
        <v>90.61290000000001</v>
      </c>
      <c r="O275" s="10">
        <f>(K275+J275)*0.03</f>
        <v>90.61290000000001</v>
      </c>
      <c r="Q275" s="10">
        <f>N275+M275+L275+O275</f>
        <v>223.23420000000004</v>
      </c>
      <c r="S275" s="10">
        <f>(K275+J275)*0.03</f>
        <v>90.61290000000001</v>
      </c>
      <c r="T275">
        <f t="shared" ref="T275" si="160">(K275+J275)*0.1</f>
        <v>302.04300000000006</v>
      </c>
    </row>
    <row r="276" spans="8:20" x14ac:dyDescent="0.25">
      <c r="H276" t="s">
        <v>66</v>
      </c>
      <c r="I276" s="32">
        <v>19409</v>
      </c>
      <c r="J276" s="10">
        <v>6332.55</v>
      </c>
      <c r="K276" s="10">
        <v>5473.44</v>
      </c>
      <c r="L276" s="10"/>
      <c r="M276" s="10"/>
      <c r="N276" s="10"/>
      <c r="O276" s="10"/>
      <c r="Q276" s="10"/>
      <c r="S276" s="10"/>
    </row>
    <row r="277" spans="8:20" x14ac:dyDescent="0.25">
      <c r="H277" t="s">
        <v>61</v>
      </c>
      <c r="I277" s="32">
        <v>19419</v>
      </c>
      <c r="J277" s="10">
        <v>1219.58</v>
      </c>
      <c r="K277" s="10">
        <v>1054.08</v>
      </c>
      <c r="L277" s="10"/>
      <c r="M277" s="10">
        <f>(K277)*0.03</f>
        <v>31.622399999999995</v>
      </c>
      <c r="N277" s="10">
        <f t="shared" ref="N277" si="161">(K277+J277)*0.03</f>
        <v>68.209799999999987</v>
      </c>
      <c r="O277" s="10">
        <f>(K277+J277)*0.03</f>
        <v>68.209799999999987</v>
      </c>
      <c r="Q277" s="10">
        <f>N277+M277+L277+O277</f>
        <v>168.04199999999997</v>
      </c>
      <c r="S277" s="10">
        <f>(K277+J277)*0.03</f>
        <v>68.209799999999987</v>
      </c>
      <c r="T277">
        <f t="shared" ref="T277" si="162">(K277+J277)*0.1</f>
        <v>227.36599999999999</v>
      </c>
    </row>
    <row r="278" spans="8:20" x14ac:dyDescent="0.25">
      <c r="H278" t="s">
        <v>34</v>
      </c>
      <c r="I278" s="32">
        <v>19420</v>
      </c>
      <c r="J278" s="10">
        <v>3994.28</v>
      </c>
      <c r="K278" s="10">
        <v>3452.4</v>
      </c>
      <c r="L278" s="10"/>
      <c r="M278" s="10"/>
      <c r="N278" s="10"/>
      <c r="O278" s="10"/>
      <c r="Q278" s="10"/>
      <c r="S278" s="10"/>
    </row>
    <row r="279" spans="8:20" x14ac:dyDescent="0.25">
      <c r="H279" t="s">
        <v>22</v>
      </c>
      <c r="I279" s="32">
        <v>19442</v>
      </c>
      <c r="J279" s="10"/>
      <c r="K279" s="10"/>
      <c r="L279" s="10"/>
      <c r="M279" s="10"/>
      <c r="N279" s="10"/>
      <c r="O279" s="10"/>
      <c r="Q279" s="12">
        <v>-1050.44</v>
      </c>
      <c r="S279" s="10"/>
    </row>
    <row r="280" spans="8:20" x14ac:dyDescent="0.25">
      <c r="H280" t="s">
        <v>61</v>
      </c>
      <c r="I280" s="2">
        <v>19443</v>
      </c>
      <c r="J280" s="10">
        <v>1546.29</v>
      </c>
      <c r="K280" s="10">
        <v>1336.44</v>
      </c>
      <c r="L280" s="10"/>
      <c r="M280" s="10">
        <f>(K280)*0.03</f>
        <v>40.093200000000003</v>
      </c>
      <c r="N280" s="10">
        <f t="shared" ref="N280" si="163">(K280+J280)*0.03</f>
        <v>86.481899999999996</v>
      </c>
      <c r="O280" s="10">
        <f>(K280+J280)*0.03</f>
        <v>86.481899999999996</v>
      </c>
      <c r="Q280" s="10">
        <f>N280+M280+L280+O280</f>
        <v>213.05699999999999</v>
      </c>
      <c r="S280" s="10">
        <f>(K280+J280)*0.03</f>
        <v>86.481899999999996</v>
      </c>
      <c r="T280">
        <f t="shared" ref="T280:T284" si="164">(K280+J280)*0.1</f>
        <v>288.27300000000002</v>
      </c>
    </row>
    <row r="281" spans="8:20" x14ac:dyDescent="0.25">
      <c r="H281" t="s">
        <v>34</v>
      </c>
      <c r="I281" s="2">
        <v>19444</v>
      </c>
      <c r="J281" s="10">
        <v>2973.82</v>
      </c>
      <c r="K281" s="10">
        <v>2570.4</v>
      </c>
      <c r="L281" s="10"/>
      <c r="M281" s="10"/>
      <c r="N281" s="10"/>
      <c r="O281" s="10"/>
      <c r="Q281" s="10"/>
      <c r="S281" s="10"/>
    </row>
    <row r="282" spans="8:20" x14ac:dyDescent="0.25">
      <c r="H282" t="s">
        <v>23</v>
      </c>
      <c r="I282" s="2">
        <v>19445</v>
      </c>
      <c r="J282" s="10">
        <v>1605.66</v>
      </c>
      <c r="K282" s="10">
        <v>1387.8</v>
      </c>
      <c r="L282" s="10"/>
      <c r="M282" s="10">
        <f>(K282)*0.03</f>
        <v>41.634</v>
      </c>
      <c r="N282" s="10">
        <f t="shared" ref="N282" si="165">(K282+J282)*0.03</f>
        <v>89.803799999999995</v>
      </c>
      <c r="O282" s="10">
        <f>(K282+J282)*0.03</f>
        <v>89.803799999999995</v>
      </c>
      <c r="Q282" s="10">
        <f>N282+M282+L282+O282</f>
        <v>221.24159999999998</v>
      </c>
      <c r="S282" s="10">
        <f>(K282+J282)*0.03</f>
        <v>89.803799999999995</v>
      </c>
      <c r="T282">
        <f t="shared" si="164"/>
        <v>299.346</v>
      </c>
    </row>
    <row r="283" spans="8:20" x14ac:dyDescent="0.25">
      <c r="H283" t="s">
        <v>34</v>
      </c>
      <c r="I283" s="2">
        <v>19446</v>
      </c>
      <c r="J283" s="10">
        <v>3580.25</v>
      </c>
      <c r="K283" s="10">
        <v>3094.56</v>
      </c>
      <c r="L283" s="10"/>
      <c r="M283" s="10"/>
      <c r="N283" s="10"/>
      <c r="O283" s="10"/>
      <c r="Q283" s="10"/>
      <c r="S283" s="10"/>
    </row>
    <row r="284" spans="8:20" x14ac:dyDescent="0.25">
      <c r="H284" t="s">
        <v>61</v>
      </c>
      <c r="I284" s="33">
        <v>19451</v>
      </c>
      <c r="J284" s="10">
        <v>791.42</v>
      </c>
      <c r="K284" s="10">
        <v>684</v>
      </c>
      <c r="L284" s="10"/>
      <c r="M284" s="10">
        <f>(K284)*0.03</f>
        <v>20.52</v>
      </c>
      <c r="N284" s="10">
        <f t="shared" ref="N284" si="166">(K284+J284)*0.03</f>
        <v>44.262599999999999</v>
      </c>
      <c r="O284" s="10">
        <f>(K284+J284)*0.03</f>
        <v>44.262599999999999</v>
      </c>
      <c r="Q284" s="10">
        <f>N284+M284+L284+O284</f>
        <v>109.04519999999999</v>
      </c>
      <c r="S284" s="10">
        <f>(K284+J284)*0.03</f>
        <v>44.262599999999999</v>
      </c>
      <c r="T284">
        <f t="shared" si="164"/>
        <v>147.542</v>
      </c>
    </row>
    <row r="285" spans="8:20" x14ac:dyDescent="0.25">
      <c r="H285" t="s">
        <v>34</v>
      </c>
      <c r="I285" s="33">
        <v>19452</v>
      </c>
      <c r="J285" s="10">
        <v>8455.09</v>
      </c>
      <c r="K285" s="10">
        <v>7308</v>
      </c>
      <c r="L285" s="10"/>
      <c r="M285" s="10"/>
      <c r="N285" s="10"/>
      <c r="O285" s="10"/>
      <c r="Q285" s="10"/>
      <c r="S285" s="10"/>
    </row>
    <row r="286" spans="8:20" x14ac:dyDescent="0.25">
      <c r="H286" t="s">
        <v>34</v>
      </c>
      <c r="I286" s="33">
        <v>19475</v>
      </c>
      <c r="J286" s="10">
        <v>6857.53</v>
      </c>
      <c r="K286" s="10">
        <v>5927.04</v>
      </c>
      <c r="L286" s="10"/>
      <c r="M286" s="10"/>
      <c r="N286" s="10"/>
      <c r="O286" s="10"/>
      <c r="Q286" s="10"/>
      <c r="S286" s="10"/>
    </row>
    <row r="287" spans="8:20" x14ac:dyDescent="0.25">
      <c r="H287" t="s">
        <v>34</v>
      </c>
      <c r="I287" s="33">
        <v>19476</v>
      </c>
      <c r="J287" s="10"/>
      <c r="K287" s="10">
        <v>1300</v>
      </c>
      <c r="L287" s="10"/>
      <c r="M287" s="10"/>
      <c r="N287" s="10"/>
      <c r="O287" s="10"/>
      <c r="Q287" s="10"/>
      <c r="S287" s="10"/>
    </row>
    <row r="288" spans="8:20" x14ac:dyDescent="0.25">
      <c r="H288" t="s">
        <v>22</v>
      </c>
      <c r="I288" s="33">
        <v>19477</v>
      </c>
      <c r="J288" s="10"/>
      <c r="K288" s="10"/>
      <c r="L288" s="10"/>
      <c r="M288" s="10"/>
      <c r="N288" s="10"/>
      <c r="O288" s="10"/>
      <c r="Q288" s="10"/>
      <c r="S288" s="12">
        <v>-500</v>
      </c>
    </row>
    <row r="289" spans="5:20" x14ac:dyDescent="0.25">
      <c r="H289" t="s">
        <v>22</v>
      </c>
      <c r="I289" s="33">
        <v>19478</v>
      </c>
      <c r="J289" s="10"/>
      <c r="K289" s="10"/>
      <c r="L289" s="10"/>
      <c r="M289" s="10"/>
      <c r="N289" s="10"/>
      <c r="O289" s="10"/>
      <c r="Q289" s="12">
        <v>-958.52</v>
      </c>
      <c r="S289" s="10"/>
    </row>
    <row r="290" spans="5:20" x14ac:dyDescent="0.25">
      <c r="H290" t="s">
        <v>61</v>
      </c>
      <c r="I290" s="33">
        <v>19479</v>
      </c>
      <c r="J290" s="10">
        <v>1024.93</v>
      </c>
      <c r="K290" s="10">
        <v>885.84</v>
      </c>
      <c r="L290" s="10"/>
      <c r="M290" s="10">
        <f>(K290)*0.03</f>
        <v>26.575199999999999</v>
      </c>
      <c r="N290" s="10">
        <f t="shared" ref="N290" si="167">(K290+J290)*0.03</f>
        <v>57.323099999999997</v>
      </c>
      <c r="O290" s="10">
        <f>(K290+J290)*0.03</f>
        <v>57.323099999999997</v>
      </c>
      <c r="Q290" s="10">
        <f>N290+M290+L290+O290</f>
        <v>141.22139999999999</v>
      </c>
      <c r="S290" s="10">
        <f>(K290+J290)*0.03</f>
        <v>57.323099999999997</v>
      </c>
      <c r="T290">
        <f t="shared" ref="T290" si="168">(K290+J290)*0.1</f>
        <v>191.077</v>
      </c>
    </row>
    <row r="291" spans="5:20" x14ac:dyDescent="0.25">
      <c r="H291" t="s">
        <v>34</v>
      </c>
      <c r="I291" s="35">
        <v>19480</v>
      </c>
      <c r="J291" s="10">
        <v>20945.53</v>
      </c>
      <c r="K291" s="10">
        <v>1103.68</v>
      </c>
      <c r="L291" s="10"/>
      <c r="M291" s="10"/>
      <c r="N291" s="10"/>
      <c r="O291" s="10"/>
      <c r="Q291" s="10"/>
      <c r="S291" s="10"/>
    </row>
    <row r="292" spans="5:20" x14ac:dyDescent="0.25">
      <c r="H292" t="s">
        <v>34</v>
      </c>
      <c r="I292" s="35">
        <v>19489</v>
      </c>
      <c r="J292" s="10">
        <v>4431.59</v>
      </c>
      <c r="K292" s="10">
        <v>3830.4</v>
      </c>
      <c r="L292" s="10"/>
      <c r="M292" s="10"/>
      <c r="N292" s="10"/>
      <c r="O292" s="10"/>
      <c r="Q292" s="10"/>
      <c r="S292" s="10"/>
    </row>
    <row r="293" spans="5:20" x14ac:dyDescent="0.25">
      <c r="H293" t="s">
        <v>61</v>
      </c>
      <c r="I293" s="35">
        <v>19490</v>
      </c>
      <c r="J293" s="10">
        <v>439.7</v>
      </c>
      <c r="K293" s="10">
        <v>380.04</v>
      </c>
      <c r="L293" s="10"/>
      <c r="M293" s="10">
        <f>(K293)*0.03</f>
        <v>11.401199999999999</v>
      </c>
      <c r="N293" s="10">
        <f t="shared" ref="N293" si="169">(K293+J293)*0.03</f>
        <v>24.592199999999998</v>
      </c>
      <c r="O293" s="10">
        <f>(K293+J293)*0.03</f>
        <v>24.592199999999998</v>
      </c>
      <c r="Q293" s="10">
        <f>N293+M293+L293+O293</f>
        <v>60.585599999999992</v>
      </c>
      <c r="S293" s="10">
        <f>(K293+J293)*0.03</f>
        <v>24.592199999999998</v>
      </c>
      <c r="T293">
        <f t="shared" ref="T293" si="170">(K293+J293)*0.1</f>
        <v>81.974000000000004</v>
      </c>
    </row>
    <row r="294" spans="5:20" x14ac:dyDescent="0.25">
      <c r="I294" s="35">
        <v>19491</v>
      </c>
      <c r="J294" s="10"/>
      <c r="K294" s="10">
        <v>650</v>
      </c>
      <c r="L294" s="10"/>
      <c r="M294" s="10"/>
      <c r="N294" s="10"/>
      <c r="O294" s="10"/>
      <c r="Q294" s="10"/>
      <c r="S294" s="10"/>
    </row>
    <row r="295" spans="5:20" x14ac:dyDescent="0.25">
      <c r="I295" s="35"/>
      <c r="J295" s="10"/>
      <c r="K295" s="10"/>
      <c r="L295" s="10"/>
      <c r="M295" s="10"/>
      <c r="N295" s="10"/>
      <c r="O295" s="10"/>
      <c r="Q295" s="10"/>
      <c r="S295" s="10"/>
    </row>
    <row r="296" spans="5:20" x14ac:dyDescent="0.25">
      <c r="I296" s="2"/>
      <c r="J296" s="10"/>
      <c r="K296" s="10"/>
      <c r="L296" s="10"/>
      <c r="M296" s="10"/>
      <c r="N296" s="10"/>
      <c r="O296" s="10"/>
      <c r="Q296" s="10"/>
      <c r="S296" s="10"/>
    </row>
    <row r="297" spans="5:20" x14ac:dyDescent="0.25">
      <c r="E297" s="24"/>
      <c r="I297" s="2"/>
      <c r="J297" s="10"/>
      <c r="K297" s="10"/>
      <c r="L297" s="10"/>
      <c r="M297" s="10"/>
      <c r="N297" s="10"/>
      <c r="O297" s="10"/>
      <c r="Q297" s="10"/>
      <c r="S297" s="10"/>
    </row>
    <row r="298" spans="5:20" x14ac:dyDescent="0.25">
      <c r="I298" s="2"/>
      <c r="J298" s="10"/>
      <c r="K298" s="10"/>
      <c r="L298" s="10"/>
      <c r="M298" s="10"/>
      <c r="N298" s="10"/>
      <c r="O298" s="10"/>
      <c r="Q298" s="10"/>
      <c r="S298" s="10"/>
    </row>
    <row r="299" spans="5:20" x14ac:dyDescent="0.25">
      <c r="I299" s="2"/>
      <c r="J299" s="10"/>
      <c r="K299" s="10"/>
      <c r="L299" s="10"/>
      <c r="M299" s="10"/>
      <c r="N299" s="10"/>
      <c r="O299" s="10"/>
      <c r="Q299" s="10"/>
      <c r="S299" s="10"/>
    </row>
    <row r="300" spans="5:20" x14ac:dyDescent="0.25">
      <c r="I300" s="2"/>
      <c r="J300" s="10"/>
      <c r="K300" s="10"/>
      <c r="L300" s="10"/>
      <c r="M300" s="10"/>
      <c r="N300" s="10"/>
      <c r="O300" s="10"/>
      <c r="Q300" s="10"/>
      <c r="S300" s="10"/>
    </row>
    <row r="301" spans="5:20" x14ac:dyDescent="0.25">
      <c r="I301" s="2"/>
      <c r="J301" s="10"/>
      <c r="K301" s="10"/>
      <c r="L301" s="10"/>
      <c r="M301" s="10"/>
      <c r="N301" s="10"/>
      <c r="O301" s="10"/>
      <c r="Q301" s="10"/>
      <c r="S301" s="10"/>
    </row>
    <row r="302" spans="5:20" x14ac:dyDescent="0.25">
      <c r="I302" s="2"/>
      <c r="J302" s="10"/>
      <c r="K302" s="10"/>
      <c r="L302" s="10"/>
      <c r="M302" s="10"/>
      <c r="N302" s="10"/>
      <c r="O302" s="10"/>
      <c r="Q302" s="10"/>
      <c r="S302" s="10"/>
    </row>
    <row r="303" spans="5:20" x14ac:dyDescent="0.25">
      <c r="K303" s="7"/>
      <c r="L303" s="7"/>
      <c r="N303" s="7"/>
      <c r="Q303" s="7"/>
    </row>
    <row r="304" spans="5:20" x14ac:dyDescent="0.25">
      <c r="I304" s="8" t="s">
        <v>15</v>
      </c>
      <c r="J304" s="9">
        <f>SUM(J7:J303)</f>
        <v>965520.01529000001</v>
      </c>
      <c r="K304" s="9">
        <f t="shared" ref="K304:O304" si="171">SUM(K7:K303)</f>
        <v>825162.75999999978</v>
      </c>
      <c r="L304" s="9">
        <f t="shared" si="171"/>
        <v>4249.0415000000003</v>
      </c>
      <c r="M304" s="9">
        <f t="shared" si="171"/>
        <v>9189.5191999999988</v>
      </c>
      <c r="N304" s="9">
        <f t="shared" si="171"/>
        <v>22755.053166340003</v>
      </c>
      <c r="O304" s="9">
        <f t="shared" si="171"/>
        <v>35725.413646540015</v>
      </c>
      <c r="Q304" s="13">
        <f>SUM(Q7:Q302)</f>
        <v>1635.40751288</v>
      </c>
      <c r="S304" s="9">
        <f>SUM(S7:S302)</f>
        <v>-1255.5770336599999</v>
      </c>
      <c r="T304" s="31">
        <f>SUM(T251:T302)</f>
        <v>6278.6630000000005</v>
      </c>
    </row>
    <row r="305" spans="11:15" x14ac:dyDescent="0.25">
      <c r="L305" s="7"/>
      <c r="N305" s="7"/>
      <c r="O305" s="7"/>
    </row>
    <row r="306" spans="11:15" x14ac:dyDescent="0.25">
      <c r="K306" s="7"/>
      <c r="L306" s="7"/>
      <c r="N306" s="7"/>
      <c r="O306" s="7"/>
    </row>
    <row r="307" spans="11:15" x14ac:dyDescent="0.25">
      <c r="K307" s="7"/>
      <c r="L307" s="7"/>
      <c r="N307" s="7"/>
      <c r="O307" s="7"/>
    </row>
    <row r="308" spans="11:15" x14ac:dyDescent="0.25">
      <c r="K308" s="7"/>
      <c r="L308" s="7"/>
      <c r="N308" s="7"/>
      <c r="O308" s="7"/>
    </row>
    <row r="309" spans="11:15" x14ac:dyDescent="0.25">
      <c r="N309" s="7"/>
      <c r="O309" s="7"/>
    </row>
    <row r="310" spans="11:15" x14ac:dyDescent="0.25">
      <c r="N310" s="7"/>
      <c r="O310" s="7"/>
    </row>
    <row r="311" spans="11:15" x14ac:dyDescent="0.25">
      <c r="N311" s="7"/>
      <c r="O311" s="7"/>
    </row>
  </sheetData>
  <mergeCells count="8">
    <mergeCell ref="I245:I246"/>
    <mergeCell ref="I238:I239"/>
    <mergeCell ref="I208:I209"/>
    <mergeCell ref="A4:D4"/>
    <mergeCell ref="I3:Q3"/>
    <mergeCell ref="I182:I184"/>
    <mergeCell ref="I202:I203"/>
    <mergeCell ref="I204:I20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topLeftCell="A17" workbookViewId="0">
      <selection activeCell="C45" sqref="C45"/>
    </sheetView>
  </sheetViews>
  <sheetFormatPr defaultRowHeight="15" x14ac:dyDescent="0.25"/>
  <cols>
    <col min="1" max="1" width="10.7109375" bestFit="1" customWidth="1"/>
    <col min="2" max="2" width="10.5703125" style="21" bestFit="1" customWidth="1"/>
    <col min="3" max="3" width="10.7109375" bestFit="1" customWidth="1"/>
  </cols>
  <sheetData>
    <row r="1" spans="1:3" x14ac:dyDescent="0.25">
      <c r="A1" s="22" t="s">
        <v>50</v>
      </c>
      <c r="B1" s="23" t="s">
        <v>10</v>
      </c>
      <c r="C1" s="22" t="s">
        <v>9</v>
      </c>
    </row>
    <row r="3" spans="1:3" x14ac:dyDescent="0.25">
      <c r="A3" t="s">
        <v>53</v>
      </c>
      <c r="B3" s="21">
        <v>2964</v>
      </c>
      <c r="C3" s="30">
        <v>43279</v>
      </c>
    </row>
    <row r="4" spans="1:3" x14ac:dyDescent="0.25">
      <c r="A4" t="s">
        <v>53</v>
      </c>
      <c r="B4" s="21">
        <v>2948.4</v>
      </c>
      <c r="C4" s="30">
        <v>43356</v>
      </c>
    </row>
    <row r="5" spans="1:3" x14ac:dyDescent="0.25">
      <c r="A5" t="s">
        <v>52</v>
      </c>
      <c r="B5" s="21">
        <v>6574.98</v>
      </c>
      <c r="C5" s="30">
        <v>43362</v>
      </c>
    </row>
    <row r="6" spans="1:3" x14ac:dyDescent="0.25">
      <c r="A6" t="s">
        <v>54</v>
      </c>
      <c r="B6" s="21">
        <v>4360.8</v>
      </c>
      <c r="C6" s="30">
        <v>43368</v>
      </c>
    </row>
    <row r="7" spans="1:3" x14ac:dyDescent="0.25">
      <c r="A7" t="s">
        <v>55</v>
      </c>
      <c r="B7" s="21">
        <v>2521</v>
      </c>
      <c r="C7" s="30">
        <v>43368</v>
      </c>
    </row>
    <row r="8" spans="1:3" x14ac:dyDescent="0.25">
      <c r="A8" t="s">
        <v>51</v>
      </c>
      <c r="B8" s="21">
        <v>4715</v>
      </c>
      <c r="C8" s="30">
        <v>43369</v>
      </c>
    </row>
    <row r="9" spans="1:3" x14ac:dyDescent="0.25">
      <c r="A9" t="s">
        <v>51</v>
      </c>
      <c r="B9" s="21">
        <v>1359</v>
      </c>
      <c r="C9" s="30">
        <v>43377</v>
      </c>
    </row>
    <row r="10" spans="1:3" x14ac:dyDescent="0.25">
      <c r="A10" t="s">
        <v>52</v>
      </c>
      <c r="B10" s="21">
        <v>329.24</v>
      </c>
      <c r="C10" s="30">
        <v>43392</v>
      </c>
    </row>
    <row r="11" spans="1:3" x14ac:dyDescent="0.25">
      <c r="A11" t="s">
        <v>55</v>
      </c>
      <c r="B11" s="21">
        <v>645.11</v>
      </c>
      <c r="C11" s="30">
        <v>43423</v>
      </c>
    </row>
    <row r="12" spans="1:3" x14ac:dyDescent="0.25">
      <c r="A12" t="s">
        <v>55</v>
      </c>
      <c r="B12" s="21">
        <v>645.79999999999995</v>
      </c>
      <c r="C12" s="30">
        <v>43433</v>
      </c>
    </row>
    <row r="13" spans="1:3" x14ac:dyDescent="0.25">
      <c r="A13" t="s">
        <v>51</v>
      </c>
      <c r="B13" s="21">
        <v>8551.11</v>
      </c>
      <c r="C13" s="30">
        <v>43444</v>
      </c>
    </row>
    <row r="14" spans="1:3" x14ac:dyDescent="0.25">
      <c r="A14" t="s">
        <v>55</v>
      </c>
      <c r="B14" s="21">
        <v>873</v>
      </c>
      <c r="C14" s="30">
        <v>43472</v>
      </c>
    </row>
    <row r="15" spans="1:3" x14ac:dyDescent="0.25">
      <c r="A15" t="s">
        <v>55</v>
      </c>
      <c r="B15" s="21">
        <v>873</v>
      </c>
      <c r="C15" s="30">
        <v>43472</v>
      </c>
    </row>
    <row r="16" spans="1:3" x14ac:dyDescent="0.25">
      <c r="A16" t="s">
        <v>52</v>
      </c>
      <c r="B16" s="21">
        <v>351.36</v>
      </c>
      <c r="C16" s="30">
        <v>43488</v>
      </c>
    </row>
    <row r="17" spans="1:4" x14ac:dyDescent="0.25">
      <c r="A17" t="s">
        <v>52</v>
      </c>
      <c r="B17" s="21">
        <v>1109.58</v>
      </c>
      <c r="C17" s="30">
        <v>43514</v>
      </c>
    </row>
    <row r="18" spans="1:4" x14ac:dyDescent="0.25">
      <c r="A18" t="s">
        <v>70</v>
      </c>
      <c r="B18" s="21">
        <v>302.32</v>
      </c>
      <c r="C18" s="30">
        <v>43518</v>
      </c>
    </row>
    <row r="19" spans="1:4" x14ac:dyDescent="0.25">
      <c r="A19" t="s">
        <v>53</v>
      </c>
      <c r="B19" s="21">
        <v>1140</v>
      </c>
      <c r="C19" s="30">
        <v>43524</v>
      </c>
    </row>
    <row r="20" spans="1:4" x14ac:dyDescent="0.25">
      <c r="A20" t="s">
        <v>52</v>
      </c>
      <c r="B20" s="21">
        <v>773.28</v>
      </c>
      <c r="C20" s="30">
        <v>43524</v>
      </c>
    </row>
    <row r="21" spans="1:4" x14ac:dyDescent="0.25">
      <c r="A21" t="s">
        <v>53</v>
      </c>
      <c r="B21" s="21">
        <v>1140</v>
      </c>
      <c r="C21" s="30">
        <v>43524</v>
      </c>
    </row>
    <row r="22" spans="1:4" x14ac:dyDescent="0.25">
      <c r="A22" t="s">
        <v>69</v>
      </c>
      <c r="B22" s="21">
        <v>1715.54</v>
      </c>
      <c r="C22" s="30">
        <v>43536</v>
      </c>
    </row>
    <row r="23" spans="1:4" x14ac:dyDescent="0.25">
      <c r="A23" t="s">
        <v>68</v>
      </c>
      <c r="B23" s="21">
        <v>538.79999999999995</v>
      </c>
      <c r="C23" s="30">
        <v>43546</v>
      </c>
    </row>
    <row r="24" spans="1:4" x14ac:dyDescent="0.25">
      <c r="A24" t="s">
        <v>52</v>
      </c>
      <c r="B24" s="21">
        <v>671.94</v>
      </c>
      <c r="C24" s="30">
        <v>43550</v>
      </c>
    </row>
    <row r="25" spans="1:4" x14ac:dyDescent="0.25">
      <c r="A25" t="s">
        <v>52</v>
      </c>
      <c r="B25" s="21">
        <v>1525.77</v>
      </c>
      <c r="C25" s="30">
        <v>43577</v>
      </c>
    </row>
    <row r="26" spans="1:4" x14ac:dyDescent="0.25">
      <c r="A26" t="s">
        <v>68</v>
      </c>
      <c r="B26" s="21">
        <v>500</v>
      </c>
      <c r="C26" s="30">
        <v>43595</v>
      </c>
    </row>
    <row r="27" spans="1:4" x14ac:dyDescent="0.25">
      <c r="A27" t="s">
        <v>52</v>
      </c>
      <c r="B27" s="21">
        <v>934.29</v>
      </c>
      <c r="C27" s="30">
        <v>43595</v>
      </c>
    </row>
    <row r="28" spans="1:4" x14ac:dyDescent="0.25">
      <c r="A28" t="s">
        <v>52</v>
      </c>
      <c r="B28" s="21">
        <v>367.08</v>
      </c>
      <c r="C28" s="30">
        <v>43789</v>
      </c>
    </row>
    <row r="29" spans="1:4" x14ac:dyDescent="0.25">
      <c r="A29" t="s">
        <v>52</v>
      </c>
      <c r="B29" s="21">
        <v>343.32</v>
      </c>
      <c r="C29" s="30">
        <v>43813</v>
      </c>
    </row>
    <row r="30" spans="1:4" x14ac:dyDescent="0.25">
      <c r="A30" t="s">
        <v>52</v>
      </c>
      <c r="B30" s="21">
        <v>1357.8</v>
      </c>
      <c r="C30" s="30">
        <v>43635</v>
      </c>
      <c r="D30" t="s">
        <v>72</v>
      </c>
    </row>
    <row r="31" spans="1:4" x14ac:dyDescent="0.25">
      <c r="A31" t="s">
        <v>68</v>
      </c>
      <c r="B31" s="21">
        <v>1278.97</v>
      </c>
      <c r="C31" s="30">
        <v>43637</v>
      </c>
    </row>
    <row r="32" spans="1:4" x14ac:dyDescent="0.25">
      <c r="C32" s="30"/>
    </row>
    <row r="33" spans="2:3" x14ac:dyDescent="0.25">
      <c r="C33" s="30"/>
    </row>
    <row r="34" spans="2:3" x14ac:dyDescent="0.25">
      <c r="C34" s="30"/>
    </row>
    <row r="35" spans="2:3" x14ac:dyDescent="0.25">
      <c r="C35" s="30"/>
    </row>
    <row r="36" spans="2:3" x14ac:dyDescent="0.25">
      <c r="C36" s="30"/>
    </row>
    <row r="37" spans="2:3" x14ac:dyDescent="0.25">
      <c r="C37" s="30"/>
    </row>
    <row r="38" spans="2:3" x14ac:dyDescent="0.25">
      <c r="C38" s="30"/>
    </row>
    <row r="39" spans="2:3" x14ac:dyDescent="0.25">
      <c r="B39" s="21">
        <f>SUM(B3:B38)</f>
        <v>51410.490000000013</v>
      </c>
    </row>
  </sheetData>
  <sortState xmlns:xlrd2="http://schemas.microsoft.com/office/spreadsheetml/2017/richdata2" ref="A3:C29">
    <sortCondition ref="C3:C2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Arte Capricho</vt:lpstr>
      <vt:lpstr>HITS</vt:lpstr>
      <vt:lpstr>Conta corrente 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Claudinei</dc:creator>
  <cp:lastModifiedBy>Windows User</cp:lastModifiedBy>
  <dcterms:created xsi:type="dcterms:W3CDTF">2016-08-01T13:29:34Z</dcterms:created>
  <dcterms:modified xsi:type="dcterms:W3CDTF">2019-06-28T17:33:22Z</dcterms:modified>
</cp:coreProperties>
</file>